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WP51\S22\Investments\Spreadsheets\"/>
    </mc:Choice>
  </mc:AlternateContent>
  <xr:revisionPtr revIDLastSave="0" documentId="8_{2DD4C6C5-CAE0-4678-9AED-E54DA3F56305}" xr6:coauthVersionLast="47" xr6:coauthVersionMax="47" xr10:uidLastSave="{00000000-0000-0000-0000-000000000000}"/>
  <bookViews>
    <workbookView xWindow="15660" yWindow="45" windowWidth="13215" windowHeight="15465" tabRatio="599" xr2:uid="{00000000-000D-0000-FFFF-FFFF00000000}"/>
  </bookViews>
  <sheets>
    <sheet name="Binomial Option Pricing" sheetId="35" r:id="rId1"/>
    <sheet name="Black Scholes Option Pricing" sheetId="36" r:id="rId2"/>
    <sheet name="Black-Scholes Variance Estimate" sheetId="3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7" l="1"/>
  <c r="F7" i="37" s="1"/>
  <c r="F4" i="37"/>
  <c r="F6" i="37" s="1"/>
  <c r="F8" i="37" s="1"/>
  <c r="F4" i="36"/>
  <c r="F6" i="36" s="1"/>
  <c r="F5" i="36" l="1"/>
  <c r="F7" i="36" s="1"/>
  <c r="F8" i="36" s="1"/>
  <c r="F9" i="36" s="1"/>
  <c r="B59" i="35" l="1"/>
  <c r="C59" i="35"/>
  <c r="D63" i="35"/>
  <c r="B63" i="35" a="1"/>
  <c r="B64" i="35" s="1"/>
  <c r="D64" i="35"/>
  <c r="H63" i="35" a="1"/>
  <c r="I64" i="35" s="1"/>
  <c r="B67" i="35"/>
  <c r="J67" i="35" s="1"/>
  <c r="B68" i="35"/>
  <c r="J68" i="35" s="1"/>
  <c r="I63" i="35" l="1"/>
  <c r="F59" i="35" s="1"/>
  <c r="C63" i="35"/>
  <c r="H64" i="35"/>
  <c r="C64" i="35"/>
  <c r="H63" i="35"/>
  <c r="B63" i="35"/>
  <c r="B5" i="35"/>
  <c r="H67" i="35" l="1" a="1"/>
  <c r="I68" i="35" s="1"/>
  <c r="H68" i="35"/>
  <c r="H67" i="35"/>
  <c r="I67" i="35"/>
  <c r="E63" i="35" a="1"/>
  <c r="K67" i="35" l="1" a="1"/>
  <c r="K68" i="35"/>
  <c r="K67" i="35"/>
  <c r="E63" i="35"/>
  <c r="E64" i="35"/>
  <c r="E68" i="35" l="1"/>
  <c r="B6" i="35"/>
</calcChain>
</file>

<file path=xl/sharedStrings.xml><?xml version="1.0" encoding="utf-8"?>
<sst xmlns="http://schemas.openxmlformats.org/spreadsheetml/2006/main" count="71" uniqueCount="48">
  <si>
    <t>The Binomial Option Pricing Model: One Time Period</t>
  </si>
  <si>
    <r>
      <t>S</t>
    </r>
    <r>
      <rPr>
        <b/>
        <vertAlign val="subscript"/>
        <sz val="12"/>
        <color theme="1"/>
        <rFont val="Times New Roman"/>
        <family val="1"/>
      </rPr>
      <t>0</t>
    </r>
    <r>
      <rPr>
        <b/>
        <sz val="12"/>
        <color theme="1"/>
        <rFont val="Times New Roman"/>
        <family val="1"/>
      </rPr>
      <t xml:space="preserve"> =</t>
    </r>
  </si>
  <si>
    <r>
      <t>B</t>
    </r>
    <r>
      <rPr>
        <b/>
        <vertAlign val="subscript"/>
        <sz val="12"/>
        <color theme="1"/>
        <rFont val="Times New Roman"/>
        <family val="1"/>
      </rPr>
      <t>0</t>
    </r>
    <r>
      <rPr>
        <b/>
        <sz val="12"/>
        <color theme="1"/>
        <rFont val="Times New Roman"/>
        <family val="1"/>
      </rPr>
      <t xml:space="preserve"> =</t>
    </r>
  </si>
  <si>
    <t xml:space="preserve">u = </t>
  </si>
  <si>
    <t xml:space="preserve">X = </t>
  </si>
  <si>
    <t xml:space="preserve">d = </t>
  </si>
  <si>
    <t>CF</t>
  </si>
  <si>
    <r>
      <t>CF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</si>
  <si>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 xml:space="preserve">               v =</t>
  </si>
  <si>
    <t xml:space="preserve">          p</t>
  </si>
  <si>
    <r>
      <t>CF</t>
    </r>
    <r>
      <rPr>
        <b/>
        <vertAlign val="superscript"/>
        <sz val="11"/>
        <color theme="1"/>
        <rFont val="Calibri"/>
        <family val="2"/>
        <scheme val="minor"/>
      </rPr>
      <t>T</t>
    </r>
  </si>
  <si>
    <r>
      <t>c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 =</t>
    </r>
  </si>
  <si>
    <r>
      <t xml:space="preserve">= </t>
    </r>
    <r>
      <rPr>
        <b/>
        <sz val="11"/>
        <color theme="1"/>
        <rFont val="Symbol"/>
        <family val="1"/>
        <charset val="2"/>
      </rPr>
      <t>a</t>
    </r>
  </si>
  <si>
    <r>
      <t>c</t>
    </r>
    <r>
      <rPr>
        <vertAlign val="subscript"/>
        <sz val="12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 xml:space="preserve"> =</t>
    </r>
  </si>
  <si>
    <r>
      <t>c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=</t>
    </r>
  </si>
  <si>
    <r>
      <t>[CF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]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</si>
  <si>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 xml:space="preserve">                c=</t>
  </si>
  <si>
    <r>
      <t xml:space="preserve">                </t>
    </r>
    <r>
      <rPr>
        <b/>
        <sz val="11"/>
        <color theme="1"/>
        <rFont val="Symbol"/>
        <family val="1"/>
        <charset val="2"/>
      </rPr>
      <t>l</t>
    </r>
  </si>
  <si>
    <t>Price of a 1-period bond: F = 100</t>
  </si>
  <si>
    <t>Pure Security Prices</t>
  </si>
  <si>
    <r>
      <t>c</t>
    </r>
    <r>
      <rPr>
        <b/>
        <vertAlign val="subscript"/>
        <sz val="12"/>
        <color theme="1"/>
        <rFont val="Times New Roman"/>
        <family val="1"/>
      </rPr>
      <t>0</t>
    </r>
    <r>
      <rPr>
        <b/>
        <sz val="12"/>
        <color theme="1"/>
        <rFont val="Times New Roman"/>
        <family val="1"/>
      </rPr>
      <t xml:space="preserve"> =</t>
    </r>
  </si>
  <si>
    <t xml:space="preserve">a = </t>
  </si>
  <si>
    <r>
      <t>aS</t>
    </r>
    <r>
      <rPr>
        <b/>
        <vertAlign val="subscript"/>
        <sz val="12"/>
        <color theme="1"/>
        <rFont val="Times New Roman"/>
        <family val="1"/>
      </rPr>
      <t>0</t>
    </r>
    <r>
      <rPr>
        <b/>
        <sz val="12"/>
        <color theme="1"/>
        <rFont val="Times New Roman"/>
        <family val="1"/>
      </rPr>
      <t xml:space="preserve"> - (c</t>
    </r>
    <r>
      <rPr>
        <b/>
        <vertAlign val="subscript"/>
        <sz val="12"/>
        <color theme="1"/>
        <rFont val="Times New Roman"/>
        <family val="1"/>
      </rPr>
      <t>d</t>
    </r>
    <r>
      <rPr>
        <b/>
        <sz val="12"/>
        <color theme="1"/>
        <rFont val="Times New Roman"/>
        <family val="1"/>
      </rPr>
      <t xml:space="preserve"> + adS</t>
    </r>
    <r>
      <rPr>
        <b/>
        <vertAlign val="subscript"/>
        <sz val="12"/>
        <color theme="1"/>
        <rFont val="Times New Roman"/>
        <family val="1"/>
      </rPr>
      <t>0</t>
    </r>
    <r>
      <rPr>
        <b/>
        <sz val="12"/>
        <color theme="1"/>
        <rFont val="Times New Roman"/>
        <family val="1"/>
      </rPr>
      <t>)/(1+r</t>
    </r>
    <r>
      <rPr>
        <b/>
        <vertAlign val="subscript"/>
        <sz val="12"/>
        <color theme="1"/>
        <rFont val="Times New Roman"/>
        <family val="1"/>
      </rPr>
      <t>f</t>
    </r>
    <r>
      <rPr>
        <b/>
        <sz val="12"/>
        <color theme="1"/>
        <rFont val="Times New Roman"/>
        <family val="1"/>
      </rPr>
      <t xml:space="preserve">) </t>
    </r>
  </si>
  <si>
    <r>
      <t xml:space="preserve">     1 + r</t>
    </r>
    <r>
      <rPr>
        <b/>
        <vertAlign val="subscript"/>
        <sz val="12"/>
        <color theme="1"/>
        <rFont val="Calibri"/>
        <family val="2"/>
        <scheme val="minor"/>
      </rPr>
      <t>f</t>
    </r>
    <r>
      <rPr>
        <b/>
        <sz val="12"/>
        <color theme="1"/>
        <rFont val="Calibri"/>
        <family val="2"/>
        <scheme val="minor"/>
      </rPr>
      <t xml:space="preserve"> =</t>
    </r>
  </si>
  <si>
    <t>The Black-Scholes Options Pricing Model</t>
  </si>
  <si>
    <t>Input Definitions</t>
  </si>
  <si>
    <t>Symbols</t>
  </si>
  <si>
    <t>Inputs</t>
  </si>
  <si>
    <t>Formula Values</t>
  </si>
  <si>
    <t>Outputs</t>
  </si>
  <si>
    <t>Stock Price</t>
  </si>
  <si>
    <t>S =</t>
  </si>
  <si>
    <t>d1 =</t>
  </si>
  <si>
    <t>Exercise Price</t>
  </si>
  <si>
    <t>X =</t>
  </si>
  <si>
    <t>d2 =</t>
  </si>
  <si>
    <t>Riskless Rate</t>
  </si>
  <si>
    <t>r =</t>
  </si>
  <si>
    <t>N(d1) =</t>
  </si>
  <si>
    <t>Standard Deviation</t>
  </si>
  <si>
    <t>sigma =</t>
  </si>
  <si>
    <t>N(d2) =</t>
  </si>
  <si>
    <t>Time to Expiry</t>
  </si>
  <si>
    <t>T =</t>
  </si>
  <si>
    <t>c0 =</t>
  </si>
  <si>
    <t>p0 =</t>
  </si>
  <si>
    <t>The Black Scholes Options Pricing Formulas:</t>
  </si>
  <si>
    <t>Substitute values for sigma until c0 equals market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</si>
</sst>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vertAlign val="subscript"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8" fillId="2" borderId="0" xfId="8" applyFont="1" applyFill="1"/>
    <xf numFmtId="0" fontId="1" fillId="2" borderId="0" xfId="8" applyFill="1"/>
    <xf numFmtId="0" fontId="1" fillId="0" borderId="0" xfId="8"/>
    <xf numFmtId="0" fontId="9" fillId="0" borderId="0" xfId="8" applyFont="1" applyAlignment="1">
      <alignment horizontal="right"/>
    </xf>
    <xf numFmtId="0" fontId="7" fillId="0" borderId="0" xfId="8" applyFont="1" applyAlignment="1">
      <alignment horizontal="right"/>
    </xf>
    <xf numFmtId="0" fontId="1" fillId="0" borderId="0" xfId="8" applyFill="1"/>
    <xf numFmtId="0" fontId="7" fillId="0" borderId="0" xfId="8" applyFont="1"/>
    <xf numFmtId="0" fontId="12" fillId="0" borderId="0" xfId="8" applyFont="1"/>
    <xf numFmtId="0" fontId="7" fillId="0" borderId="0" xfId="8" quotePrefix="1" applyFont="1"/>
    <xf numFmtId="0" fontId="15" fillId="0" borderId="0" xfId="8" applyFont="1"/>
    <xf numFmtId="0" fontId="9" fillId="0" borderId="0" xfId="8" applyFont="1" applyAlignment="1">
      <alignment horizontal="left"/>
    </xf>
    <xf numFmtId="0" fontId="12" fillId="0" borderId="0" xfId="8" applyFont="1" applyAlignment="1">
      <alignment horizontal="right"/>
    </xf>
    <xf numFmtId="0" fontId="16" fillId="0" borderId="0" xfId="8" applyFont="1" applyAlignment="1">
      <alignment horizontal="right"/>
    </xf>
    <xf numFmtId="0" fontId="17" fillId="0" borderId="0" xfId="8" applyFont="1"/>
    <xf numFmtId="0" fontId="12" fillId="2" borderId="0" xfId="8" applyFont="1" applyFill="1"/>
    <xf numFmtId="0" fontId="12" fillId="0" borderId="0" xfId="8" applyFont="1" applyFill="1"/>
    <xf numFmtId="0" fontId="18" fillId="0" borderId="0" xfId="8" applyFont="1"/>
    <xf numFmtId="0" fontId="20" fillId="0" borderId="0" xfId="8" applyFont="1"/>
    <xf numFmtId="0" fontId="21" fillId="3" borderId="0" xfId="1" applyFont="1" applyFill="1"/>
    <xf numFmtId="0" fontId="5" fillId="3" borderId="0" xfId="1" applyFill="1"/>
    <xf numFmtId="0" fontId="5" fillId="0" borderId="0" xfId="1"/>
    <xf numFmtId="0" fontId="22" fillId="3" borderId="0" xfId="1" applyFont="1" applyFill="1"/>
    <xf numFmtId="0" fontId="22" fillId="3" borderId="0" xfId="1" applyFont="1" applyFill="1" applyAlignment="1">
      <alignment horizontal="right"/>
    </xf>
    <xf numFmtId="0" fontId="23" fillId="0" borderId="0" xfId="1" applyFont="1"/>
    <xf numFmtId="0" fontId="24" fillId="0" borderId="0" xfId="1" applyFont="1"/>
    <xf numFmtId="0" fontId="21" fillId="3" borderId="0" xfId="6" applyFont="1" applyFill="1"/>
    <xf numFmtId="0" fontId="5" fillId="3" borderId="0" xfId="6" applyFill="1"/>
    <xf numFmtId="0" fontId="5" fillId="0" borderId="0" xfId="6"/>
    <xf numFmtId="0" fontId="22" fillId="3" borderId="0" xfId="6" applyFont="1" applyFill="1"/>
    <xf numFmtId="0" fontId="22" fillId="3" borderId="0" xfId="6" applyFont="1" applyFill="1" applyAlignment="1">
      <alignment horizontal="right"/>
    </xf>
    <xf numFmtId="0" fontId="24" fillId="0" borderId="0" xfId="6" applyFont="1"/>
  </cellXfs>
  <cellStyles count="19">
    <cellStyle name="Comma 2" xfId="9" xr:uid="{00000000-0005-0000-0000-000000000000}"/>
    <cellStyle name="Normal" xfId="0" builtinId="0"/>
    <cellStyle name="Normal 10" xfId="10" xr:uid="{00000000-0005-0000-0000-000002000000}"/>
    <cellStyle name="Normal 11" xfId="6" xr:uid="{00000000-0005-0000-0000-000003000000}"/>
    <cellStyle name="Normal 12" xfId="11" xr:uid="{00000000-0005-0000-0000-000004000000}"/>
    <cellStyle name="Normal 13" xfId="12" xr:uid="{00000000-0005-0000-0000-000005000000}"/>
    <cellStyle name="Normal 14" xfId="13" xr:uid="{00000000-0005-0000-0000-000006000000}"/>
    <cellStyle name="Normal 15" xfId="14" xr:uid="{00000000-0005-0000-0000-000007000000}"/>
    <cellStyle name="Normal 16" xfId="15" xr:uid="{00000000-0005-0000-0000-000008000000}"/>
    <cellStyle name="Normal 2" xfId="1" xr:uid="{00000000-0005-0000-0000-000009000000}"/>
    <cellStyle name="Normal 2 2" xfId="7" xr:uid="{00000000-0005-0000-0000-00000A000000}"/>
    <cellStyle name="Normal 3" xfId="2" xr:uid="{00000000-0005-0000-0000-00000B000000}"/>
    <cellStyle name="Normal 4" xfId="3" xr:uid="{00000000-0005-0000-0000-00000C000000}"/>
    <cellStyle name="Normal 5" xfId="4" xr:uid="{00000000-0005-0000-0000-00000D000000}"/>
    <cellStyle name="Normal 6" xfId="5" xr:uid="{00000000-0005-0000-0000-00000E000000}"/>
    <cellStyle name="Normal 7" xfId="16" xr:uid="{00000000-0005-0000-0000-00000F000000}"/>
    <cellStyle name="Normal 8" xfId="8" xr:uid="{00000000-0005-0000-0000-000010000000}"/>
    <cellStyle name="Normal 9" xfId="17" xr:uid="{00000000-0005-0000-0000-000011000000}"/>
    <cellStyle name="Percent 2" xfId="18" xr:uid="{00000000-0005-0000-0000-000012000000}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180975</xdr:rowOff>
        </xdr:from>
        <xdr:to>
          <xdr:col>9</xdr:col>
          <xdr:colOff>171450</xdr:colOff>
          <xdr:row>29</xdr:row>
          <xdr:rowOff>123825</xdr:rowOff>
        </xdr:to>
        <xdr:sp macro="" textlink="">
          <xdr:nvSpPr>
            <xdr:cNvPr id="8204" name="Object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FCAC84C-C603-67A2-FAA0-5E719D595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123825</xdr:rowOff>
    </xdr:from>
    <xdr:to>
      <xdr:col>12</xdr:col>
      <xdr:colOff>561974</xdr:colOff>
      <xdr:row>27</xdr:row>
      <xdr:rowOff>76200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6059F40-E10B-4024-A66E-BDC9BFA6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276725"/>
          <a:ext cx="8639174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12</xdr:row>
          <xdr:rowOff>9525</xdr:rowOff>
        </xdr:from>
        <xdr:to>
          <xdr:col>3</xdr:col>
          <xdr:colOff>342900</xdr:colOff>
          <xdr:row>15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575DAF30-308F-4EEC-A111-A654799A02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85725</xdr:rowOff>
        </xdr:from>
        <xdr:to>
          <xdr:col>3</xdr:col>
          <xdr:colOff>295275</xdr:colOff>
          <xdr:row>22</xdr:row>
          <xdr:rowOff>38100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22FD7AAB-F0FF-49CC-B96D-09E3B2076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23</xdr:row>
          <xdr:rowOff>9525</xdr:rowOff>
        </xdr:from>
        <xdr:to>
          <xdr:col>1</xdr:col>
          <xdr:colOff>304800</xdr:colOff>
          <xdr:row>25</xdr:row>
          <xdr:rowOff>47625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A7DDD76F-BE9A-47B7-B535-9A5B19F84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wmf"/><Relationship Id="rId3" Type="http://schemas.openxmlformats.org/officeDocument/2006/relationships/oleObject" Target="../embeddings/oleObject2.bin"/><Relationship Id="rId7" Type="http://schemas.openxmlformats.org/officeDocument/2006/relationships/oleObject" Target="../embeddings/oleObject4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wmf"/><Relationship Id="rId5" Type="http://schemas.openxmlformats.org/officeDocument/2006/relationships/oleObject" Target="../embeddings/oleObject3.bin"/><Relationship Id="rId4" Type="http://schemas.openxmlformats.org/officeDocument/2006/relationships/image" Target="../media/image2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selection activeCell="A2" sqref="A2"/>
    </sheetView>
  </sheetViews>
  <sheetFormatPr defaultRowHeight="15" x14ac:dyDescent="0.25"/>
  <cols>
    <col min="1" max="16384" width="9.140625" style="3"/>
  </cols>
  <sheetData>
    <row r="1" spans="1:9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7.25" x14ac:dyDescent="0.3">
      <c r="A2" s="4" t="s">
        <v>1</v>
      </c>
      <c r="B2" s="15">
        <v>100</v>
      </c>
      <c r="C2" s="8"/>
      <c r="D2" s="4" t="s">
        <v>2</v>
      </c>
      <c r="E2" s="15">
        <v>90.909099999999995</v>
      </c>
      <c r="F2" s="8" t="s">
        <v>18</v>
      </c>
    </row>
    <row r="3" spans="1:9" ht="15.75" x14ac:dyDescent="0.25">
      <c r="A3" s="4" t="s">
        <v>3</v>
      </c>
      <c r="B3" s="15">
        <v>1.2</v>
      </c>
      <c r="C3" s="8"/>
      <c r="D3" s="4" t="s">
        <v>4</v>
      </c>
      <c r="E3" s="15">
        <v>90</v>
      </c>
      <c r="F3" s="8"/>
    </row>
    <row r="4" spans="1:9" ht="15.75" x14ac:dyDescent="0.25">
      <c r="A4" s="4" t="s">
        <v>5</v>
      </c>
      <c r="B4" s="15">
        <v>0.8</v>
      </c>
      <c r="C4" s="8"/>
      <c r="D4" s="8"/>
      <c r="E4" s="16"/>
      <c r="F4" s="8"/>
    </row>
    <row r="5" spans="1:9" ht="15.75" x14ac:dyDescent="0.25">
      <c r="A5" s="12" t="s">
        <v>21</v>
      </c>
      <c r="B5" s="16">
        <f>(B68-B67)/(B2*(B4-B3))</f>
        <v>-0.75000000000000011</v>
      </c>
      <c r="C5" s="8"/>
      <c r="D5" s="8"/>
      <c r="E5" s="16"/>
      <c r="F5" s="8"/>
    </row>
    <row r="6" spans="1:9" ht="18.75" x14ac:dyDescent="0.35">
      <c r="A6" s="12" t="s">
        <v>14</v>
      </c>
      <c r="B6" s="17">
        <f>B2*K67+E2*K68</f>
        <v>20.454539999999994</v>
      </c>
      <c r="C6" s="8"/>
      <c r="D6" s="8"/>
      <c r="E6" s="16"/>
      <c r="F6" s="8"/>
    </row>
    <row r="7" spans="1:9" ht="17.25" x14ac:dyDescent="0.3">
      <c r="A7" s="4" t="s">
        <v>20</v>
      </c>
      <c r="B7" s="11" t="s">
        <v>22</v>
      </c>
      <c r="C7" s="8"/>
      <c r="D7" s="8"/>
      <c r="E7" s="16"/>
      <c r="F7" s="8"/>
    </row>
    <row r="8" spans="1:9" x14ac:dyDescent="0.25">
      <c r="A8" s="5"/>
      <c r="B8" s="6"/>
      <c r="E8" s="6"/>
    </row>
    <row r="9" spans="1:9" x14ac:dyDescent="0.25">
      <c r="A9" s="5"/>
      <c r="B9" s="6"/>
      <c r="E9" s="6"/>
    </row>
    <row r="10" spans="1:9" x14ac:dyDescent="0.25">
      <c r="A10" s="5"/>
      <c r="B10" s="6"/>
      <c r="E10" s="6"/>
    </row>
    <row r="11" spans="1:9" x14ac:dyDescent="0.25">
      <c r="A11" s="5"/>
      <c r="B11" s="6"/>
      <c r="E11" s="6"/>
    </row>
    <row r="12" spans="1:9" x14ac:dyDescent="0.25">
      <c r="A12" s="5"/>
      <c r="B12" s="6"/>
      <c r="E12" s="6"/>
    </row>
    <row r="13" spans="1:9" x14ac:dyDescent="0.25">
      <c r="A13" s="5"/>
      <c r="B13" s="6"/>
      <c r="E13" s="6"/>
    </row>
    <row r="14" spans="1:9" x14ac:dyDescent="0.25">
      <c r="A14" s="5"/>
      <c r="B14" s="6"/>
      <c r="E14" s="6"/>
    </row>
    <row r="15" spans="1:9" x14ac:dyDescent="0.25">
      <c r="A15" s="5"/>
      <c r="B15" s="6"/>
      <c r="E15" s="6"/>
    </row>
    <row r="16" spans="1:9" x14ac:dyDescent="0.25">
      <c r="A16" s="5"/>
      <c r="B16" s="6"/>
      <c r="E16" s="6"/>
    </row>
    <row r="17" spans="1:5" x14ac:dyDescent="0.25">
      <c r="A17" s="5"/>
      <c r="B17" s="6"/>
      <c r="E17" s="6"/>
    </row>
    <row r="18" spans="1:5" x14ac:dyDescent="0.25">
      <c r="A18" s="5"/>
      <c r="B18" s="6"/>
      <c r="E18" s="6"/>
    </row>
    <row r="19" spans="1:5" x14ac:dyDescent="0.25">
      <c r="A19" s="5"/>
      <c r="B19" s="6"/>
      <c r="E19" s="6"/>
    </row>
    <row r="20" spans="1:5" x14ac:dyDescent="0.25">
      <c r="A20" s="5"/>
      <c r="B20" s="6"/>
      <c r="E20" s="6"/>
    </row>
    <row r="21" spans="1:5" x14ac:dyDescent="0.25">
      <c r="A21" s="5"/>
      <c r="B21" s="6"/>
      <c r="E21" s="6"/>
    </row>
    <row r="22" spans="1:5" x14ac:dyDescent="0.25">
      <c r="A22" s="5"/>
      <c r="B22" s="6"/>
      <c r="E22" s="6"/>
    </row>
    <row r="23" spans="1:5" x14ac:dyDescent="0.25">
      <c r="A23" s="5"/>
      <c r="B23" s="6"/>
      <c r="E23" s="6"/>
    </row>
    <row r="24" spans="1:5" x14ac:dyDescent="0.25">
      <c r="A24" s="5"/>
      <c r="B24" s="6"/>
      <c r="E24" s="6"/>
    </row>
    <row r="37" spans="2:2" ht="15.75" x14ac:dyDescent="0.25">
      <c r="B37" s="8"/>
    </row>
    <row r="38" spans="2:2" ht="15.75" x14ac:dyDescent="0.25">
      <c r="B38" s="8"/>
    </row>
    <row r="59" spans="2:9" ht="18.75" x14ac:dyDescent="0.35">
      <c r="B59" s="3">
        <f>B2*B4</f>
        <v>80</v>
      </c>
      <c r="C59" s="3">
        <f>B2*B3</f>
        <v>120</v>
      </c>
      <c r="E59" s="13" t="s">
        <v>23</v>
      </c>
      <c r="F59" s="14">
        <f>I63/E2</f>
        <v>1.099999890000011</v>
      </c>
    </row>
    <row r="60" spans="2:9" x14ac:dyDescent="0.25">
      <c r="B60" s="3">
        <v>100</v>
      </c>
      <c r="C60" s="3">
        <v>100</v>
      </c>
    </row>
    <row r="61" spans="2:9" x14ac:dyDescent="0.25">
      <c r="C61" s="7" t="s">
        <v>6</v>
      </c>
    </row>
    <row r="62" spans="2:9" x14ac:dyDescent="0.25">
      <c r="E62" s="18" t="s">
        <v>19</v>
      </c>
    </row>
    <row r="63" spans="2:9" x14ac:dyDescent="0.25">
      <c r="B63" s="3">
        <f t="array" ref="B63:C64">MINVERSE(B59:C60)</f>
        <v>-2.5000000000000001E-2</v>
      </c>
      <c r="C63" s="3">
        <v>0.03</v>
      </c>
      <c r="D63" s="3">
        <f>B2</f>
        <v>100</v>
      </c>
      <c r="E63" s="3">
        <f t="array" ref="E63:E64">MMULT(B63:C64,D63:D64)</f>
        <v>0.22727299999999984</v>
      </c>
      <c r="H63" s="3">
        <f t="array" ref="H63:I64">TRANSPOSE(B59:C60)</f>
        <v>80</v>
      </c>
      <c r="I63" s="3">
        <v>100</v>
      </c>
    </row>
    <row r="64" spans="2:9" x14ac:dyDescent="0.25">
      <c r="B64" s="3">
        <v>2.5000000000000001E-2</v>
      </c>
      <c r="C64" s="3">
        <v>-0.02</v>
      </c>
      <c r="D64" s="3">
        <f>E2</f>
        <v>90.909099999999995</v>
      </c>
      <c r="E64" s="3">
        <v>0.68181800000000004</v>
      </c>
      <c r="H64" s="3">
        <v>120</v>
      </c>
      <c r="I64" s="3">
        <v>100</v>
      </c>
    </row>
    <row r="65" spans="1:12" ht="17.25" x14ac:dyDescent="0.25">
      <c r="C65" s="7" t="s">
        <v>7</v>
      </c>
      <c r="D65" s="7" t="s">
        <v>8</v>
      </c>
      <c r="E65" s="7" t="s">
        <v>9</v>
      </c>
      <c r="I65" s="7" t="s">
        <v>10</v>
      </c>
    </row>
    <row r="67" spans="1:12" ht="18.75" x14ac:dyDescent="0.35">
      <c r="A67" s="8" t="s">
        <v>11</v>
      </c>
      <c r="B67" s="3">
        <f>MAX(0,B59-E3)</f>
        <v>0</v>
      </c>
      <c r="H67" s="3">
        <f t="array" ref="H67:I68">MINVERSE(H63:I64)</f>
        <v>-2.4999999999999991E-2</v>
      </c>
      <c r="I67" s="3">
        <v>2.4999999999999991E-2</v>
      </c>
      <c r="J67" s="3">
        <f>B67</f>
        <v>0</v>
      </c>
      <c r="K67" s="3">
        <f t="array" ref="K67:K68">MMULT(H67:I68,J67:J68)</f>
        <v>0.74999999999999978</v>
      </c>
      <c r="L67" s="9" t="s">
        <v>12</v>
      </c>
    </row>
    <row r="68" spans="1:12" ht="18.75" x14ac:dyDescent="0.35">
      <c r="A68" s="8" t="s">
        <v>13</v>
      </c>
      <c r="B68" s="3">
        <f>MAX(0,C59-E3)</f>
        <v>30</v>
      </c>
      <c r="D68" s="8" t="s">
        <v>14</v>
      </c>
      <c r="E68" s="10">
        <f>B67*E63+B68*E64</f>
        <v>20.454540000000001</v>
      </c>
      <c r="H68" s="3">
        <v>2.9999999999999992E-2</v>
      </c>
      <c r="I68" s="3">
        <v>-1.9999999999999993E-2</v>
      </c>
      <c r="J68" s="3">
        <f>B68</f>
        <v>30</v>
      </c>
      <c r="K68" s="3">
        <v>-0.59999999999999976</v>
      </c>
    </row>
    <row r="69" spans="1:12" ht="17.25" x14ac:dyDescent="0.25">
      <c r="I69" s="7" t="s">
        <v>15</v>
      </c>
      <c r="J69" s="7" t="s">
        <v>16</v>
      </c>
      <c r="K69" s="7" t="s">
        <v>17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hotohse.Document" shapeId="8204" r:id="rId3">
          <objectPr defaultSize="0" autoPict="0" r:id="rId4">
            <anchor moveWithCells="1">
              <from>
                <xdr:col>0</xdr:col>
                <xdr:colOff>0</xdr:colOff>
                <xdr:row>7</xdr:row>
                <xdr:rowOff>180975</xdr:rowOff>
              </from>
              <to>
                <xdr:col>9</xdr:col>
                <xdr:colOff>171450</xdr:colOff>
                <xdr:row>29</xdr:row>
                <xdr:rowOff>123825</xdr:rowOff>
              </to>
            </anchor>
          </objectPr>
        </oleObject>
      </mc:Choice>
      <mc:Fallback>
        <oleObject progId="Photohse.Document" shapeId="8204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5035-8458-411A-94F5-3D33F568F8D5}">
  <sheetPr codeName="Sheet2"/>
  <dimension ref="A1:R34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2" max="2" width="8.7109375" bestFit="1" customWidth="1"/>
    <col min="3" max="3" width="6.42578125" bestFit="1" customWidth="1"/>
    <col min="5" max="5" width="15.42578125" bestFit="1" customWidth="1"/>
  </cols>
  <sheetData>
    <row r="1" spans="1:18" s="20" customFormat="1" ht="18" x14ac:dyDescent="0.25">
      <c r="A1" s="19" t="s">
        <v>24</v>
      </c>
    </row>
    <row r="2" spans="1:18" s="21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21" customFormat="1" x14ac:dyDescent="0.2">
      <c r="A3" s="22" t="s">
        <v>25</v>
      </c>
      <c r="B3" s="22" t="s">
        <v>26</v>
      </c>
      <c r="C3" s="22" t="s">
        <v>27</v>
      </c>
      <c r="D3" s="20"/>
      <c r="E3" s="22" t="s">
        <v>28</v>
      </c>
      <c r="F3" s="22" t="s">
        <v>29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s="21" customFormat="1" x14ac:dyDescent="0.2">
      <c r="A4" s="22" t="s">
        <v>30</v>
      </c>
      <c r="B4" s="23" t="s">
        <v>31</v>
      </c>
      <c r="C4" s="24">
        <v>40</v>
      </c>
      <c r="E4" s="23" t="s">
        <v>32</v>
      </c>
      <c r="F4" s="21">
        <f>((LN(C4/C5))+(C6+0.5*C7^2)*C8)/(C7*C8^0.5)</f>
        <v>1.4757282898071233</v>
      </c>
    </row>
    <row r="5" spans="1:18" s="21" customFormat="1" x14ac:dyDescent="0.2">
      <c r="A5" s="22" t="s">
        <v>33</v>
      </c>
      <c r="B5" s="23" t="s">
        <v>34</v>
      </c>
      <c r="C5" s="24">
        <v>30</v>
      </c>
      <c r="E5" s="23" t="s">
        <v>35</v>
      </c>
      <c r="F5" s="21">
        <f>F4-C7*C8^0.5</f>
        <v>1.2257282898071233</v>
      </c>
    </row>
    <row r="6" spans="1:18" s="21" customFormat="1" x14ac:dyDescent="0.2">
      <c r="A6" s="22" t="s">
        <v>36</v>
      </c>
      <c r="B6" s="23" t="s">
        <v>37</v>
      </c>
      <c r="C6" s="24">
        <v>0.05</v>
      </c>
      <c r="E6" s="23" t="s">
        <v>38</v>
      </c>
      <c r="F6" s="21">
        <f>NORMDIST(F4,0,1,1)</f>
        <v>0.92999157585964298</v>
      </c>
    </row>
    <row r="7" spans="1:18" s="21" customFormat="1" x14ac:dyDescent="0.2">
      <c r="A7" s="22" t="s">
        <v>39</v>
      </c>
      <c r="B7" s="23" t="s">
        <v>40</v>
      </c>
      <c r="C7" s="24">
        <v>0.25</v>
      </c>
      <c r="E7" s="23" t="s">
        <v>41</v>
      </c>
      <c r="F7" s="21">
        <f>NORMDIST(F5,0,1,1)</f>
        <v>0.88984952969063391</v>
      </c>
    </row>
    <row r="8" spans="1:18" s="21" customFormat="1" x14ac:dyDescent="0.2">
      <c r="A8" s="22" t="s">
        <v>42</v>
      </c>
      <c r="B8" s="23" t="s">
        <v>43</v>
      </c>
      <c r="C8" s="24">
        <v>1</v>
      </c>
      <c r="E8" s="23" t="s">
        <v>44</v>
      </c>
      <c r="F8" s="21">
        <f>C4*F6-C5*2.7182818^(-C6*C8)*F7</f>
        <v>11.806131340497263</v>
      </c>
    </row>
    <row r="9" spans="1:18" s="21" customFormat="1" x14ac:dyDescent="0.2">
      <c r="E9" s="23" t="s">
        <v>45</v>
      </c>
      <c r="F9" s="21">
        <f>F8+C5*EXP(-C6*C8)-C4</f>
        <v>0.34301407551868124</v>
      </c>
    </row>
    <row r="10" spans="1:18" s="21" customFormat="1" x14ac:dyDescent="0.2"/>
    <row r="11" spans="1:18" s="21" customFormat="1" x14ac:dyDescent="0.2"/>
    <row r="12" spans="1:18" s="21" customFormat="1" ht="15.75" x14ac:dyDescent="0.25">
      <c r="A12" s="25" t="s">
        <v>46</v>
      </c>
    </row>
    <row r="13" spans="1:18" s="21" customFormat="1" x14ac:dyDescent="0.2"/>
    <row r="14" spans="1:18" s="21" customFormat="1" x14ac:dyDescent="0.2"/>
    <row r="15" spans="1:18" s="21" customFormat="1" x14ac:dyDescent="0.2"/>
    <row r="16" spans="1:18" s="21" customFormat="1" x14ac:dyDescent="0.2"/>
    <row r="17" s="21" customFormat="1" x14ac:dyDescent="0.2"/>
    <row r="18" s="21" customFormat="1" x14ac:dyDescent="0.2"/>
    <row r="19" s="21" customFormat="1" x14ac:dyDescent="0.2"/>
    <row r="20" s="21" customFormat="1" x14ac:dyDescent="0.2"/>
    <row r="21" s="21" customFormat="1" x14ac:dyDescent="0.2"/>
    <row r="22" s="21" customForma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</sheetData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9217" r:id="rId3">
          <objectPr defaultSize="0" autoPict="0" r:id="rId4">
            <anchor moveWithCells="1" sizeWithCells="1">
              <from>
                <xdr:col>0</xdr:col>
                <xdr:colOff>47625</xdr:colOff>
                <xdr:row>12</xdr:row>
                <xdr:rowOff>9525</xdr:rowOff>
              </from>
              <to>
                <xdr:col>3</xdr:col>
                <xdr:colOff>342900</xdr:colOff>
                <xdr:row>15</xdr:row>
                <xdr:rowOff>152400</xdr:rowOff>
              </to>
            </anchor>
          </objectPr>
        </oleObject>
      </mc:Choice>
      <mc:Fallback>
        <oleObject progId="Equation.3" shapeId="9217" r:id="rId3"/>
      </mc:Fallback>
    </mc:AlternateContent>
    <mc:AlternateContent xmlns:mc="http://schemas.openxmlformats.org/markup-compatibility/2006">
      <mc:Choice Requires="x14">
        <oleObject progId="Equation.3" shapeId="9218" r:id="rId5">
          <objectPr defaultSize="0" autoPict="0" r:id="rId6">
            <anchor moveWithCells="1" sizeWithCells="1">
              <from>
                <xdr:col>0</xdr:col>
                <xdr:colOff>0</xdr:colOff>
                <xdr:row>16</xdr:row>
                <xdr:rowOff>85725</xdr:rowOff>
              </from>
              <to>
                <xdr:col>3</xdr:col>
                <xdr:colOff>295275</xdr:colOff>
                <xdr:row>22</xdr:row>
                <xdr:rowOff>38100</xdr:rowOff>
              </to>
            </anchor>
          </objectPr>
        </oleObject>
      </mc:Choice>
      <mc:Fallback>
        <oleObject progId="Equation.3" shapeId="9218" r:id="rId5"/>
      </mc:Fallback>
    </mc:AlternateContent>
    <mc:AlternateContent xmlns:mc="http://schemas.openxmlformats.org/markup-compatibility/2006">
      <mc:Choice Requires="x14">
        <oleObject progId="Equation.3" shapeId="9219" r:id="rId7">
          <objectPr defaultSize="0" autoPict="0" r:id="rId8">
            <anchor moveWithCells="1" sizeWithCells="1">
              <from>
                <xdr:col>0</xdr:col>
                <xdr:colOff>28575</xdr:colOff>
                <xdr:row>23</xdr:row>
                <xdr:rowOff>9525</xdr:rowOff>
              </from>
              <to>
                <xdr:col>1</xdr:col>
                <xdr:colOff>304800</xdr:colOff>
                <xdr:row>25</xdr:row>
                <xdr:rowOff>47625</xdr:rowOff>
              </to>
            </anchor>
          </objectPr>
        </oleObject>
      </mc:Choice>
      <mc:Fallback>
        <oleObject progId="Equation.3" shapeId="9219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8302-390F-4144-B3A5-79020A3A3109}">
  <dimension ref="A1:R27"/>
  <sheetViews>
    <sheetView workbookViewId="0">
      <selection activeCell="A2" sqref="A2"/>
    </sheetView>
  </sheetViews>
  <sheetFormatPr defaultRowHeight="12.75" x14ac:dyDescent="0.2"/>
  <cols>
    <col min="1" max="1" width="18.42578125" customWidth="1"/>
    <col min="2" max="2" width="8.7109375" bestFit="1" customWidth="1"/>
    <col min="3" max="3" width="6.42578125" bestFit="1" customWidth="1"/>
    <col min="4" max="4" width="5.42578125" customWidth="1"/>
    <col min="5" max="5" width="15.42578125" bestFit="1" customWidth="1"/>
    <col min="6" max="6" width="12.5703125" bestFit="1" customWidth="1"/>
  </cols>
  <sheetData>
    <row r="1" spans="1:18" s="27" customFormat="1" ht="18" x14ac:dyDescent="0.25">
      <c r="A1" s="26" t="s">
        <v>24</v>
      </c>
    </row>
    <row r="2" spans="1:18" s="28" customForma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s="28" customFormat="1" x14ac:dyDescent="0.2">
      <c r="A3" s="29" t="s">
        <v>25</v>
      </c>
      <c r="B3" s="29" t="s">
        <v>26</v>
      </c>
      <c r="C3" s="29" t="s">
        <v>27</v>
      </c>
      <c r="D3" s="27"/>
      <c r="E3" s="29" t="s">
        <v>28</v>
      </c>
      <c r="F3" s="29" t="s">
        <v>29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s="28" customFormat="1" x14ac:dyDescent="0.2">
      <c r="A4" s="29" t="s">
        <v>30</v>
      </c>
      <c r="B4" s="30" t="s">
        <v>31</v>
      </c>
      <c r="C4" s="28">
        <v>30</v>
      </c>
      <c r="E4" s="30" t="s">
        <v>32</v>
      </c>
      <c r="F4" s="28">
        <f>((LN(C4/C5))+(C6+0.5*C7^2)*C8)/(C7*C8^0.5)</f>
        <v>-0.35055059032555297</v>
      </c>
    </row>
    <row r="5" spans="1:18" s="28" customFormat="1" x14ac:dyDescent="0.2">
      <c r="A5" s="29" t="s">
        <v>33</v>
      </c>
      <c r="B5" s="30" t="s">
        <v>34</v>
      </c>
      <c r="C5" s="28">
        <v>35</v>
      </c>
      <c r="E5" s="30" t="s">
        <v>35</v>
      </c>
      <c r="F5" s="28">
        <f>F4-C7*C8^0.5</f>
        <v>-0.63339330280017203</v>
      </c>
    </row>
    <row r="6" spans="1:18" s="28" customFormat="1" x14ac:dyDescent="0.2">
      <c r="A6" s="29" t="s">
        <v>36</v>
      </c>
      <c r="B6" s="30" t="s">
        <v>37</v>
      </c>
      <c r="C6" s="28">
        <v>0.03</v>
      </c>
      <c r="E6" s="30" t="s">
        <v>38</v>
      </c>
      <c r="F6" s="28">
        <f>NORMDIST(F4,0,1,1)</f>
        <v>0.36296276503571989</v>
      </c>
    </row>
    <row r="7" spans="1:18" s="28" customFormat="1" x14ac:dyDescent="0.2">
      <c r="A7" s="29" t="s">
        <v>39</v>
      </c>
      <c r="B7" s="30" t="s">
        <v>40</v>
      </c>
      <c r="C7" s="28">
        <v>0.4</v>
      </c>
      <c r="E7" s="30" t="s">
        <v>41</v>
      </c>
      <c r="F7" s="28">
        <f>NORMDIST(F5,0,1,1)</f>
        <v>0.26323841868434872</v>
      </c>
    </row>
    <row r="8" spans="1:18" s="28" customFormat="1" x14ac:dyDescent="0.2">
      <c r="A8" s="29" t="s">
        <v>42</v>
      </c>
      <c r="B8" s="30" t="s">
        <v>43</v>
      </c>
      <c r="C8" s="28">
        <v>0.5</v>
      </c>
      <c r="E8" s="30" t="s">
        <v>44</v>
      </c>
      <c r="F8" s="28">
        <f>C4*F6-C5*2.7182818^(-C6*C8)*F7</f>
        <v>1.8127071273598876</v>
      </c>
      <c r="G8" s="28" t="s">
        <v>47</v>
      </c>
    </row>
    <row r="9" spans="1:18" s="28" customFormat="1" x14ac:dyDescent="0.2"/>
    <row r="10" spans="1:18" s="28" customFormat="1" x14ac:dyDescent="0.2"/>
    <row r="11" spans="1:18" s="28" customFormat="1" x14ac:dyDescent="0.2"/>
    <row r="12" spans="1:18" s="28" customFormat="1" ht="15.75" x14ac:dyDescent="0.25">
      <c r="A12" s="31" t="s">
        <v>46</v>
      </c>
    </row>
    <row r="13" spans="1:18" s="28" customFormat="1" x14ac:dyDescent="0.2"/>
    <row r="14" spans="1:18" s="28" customFormat="1" x14ac:dyDescent="0.2"/>
    <row r="15" spans="1:18" s="28" customFormat="1" x14ac:dyDescent="0.2"/>
    <row r="16" spans="1:18" s="28" customFormat="1" x14ac:dyDescent="0.2"/>
    <row r="17" s="28" customFormat="1" x14ac:dyDescent="0.2"/>
    <row r="18" s="28" customFormat="1" x14ac:dyDescent="0.2"/>
    <row r="19" s="28" customFormat="1" x14ac:dyDescent="0.2"/>
    <row r="20" s="28" customFormat="1" x14ac:dyDescent="0.2"/>
    <row r="21" s="28" customFormat="1" x14ac:dyDescent="0.2"/>
    <row r="22" s="28" customFormat="1" x14ac:dyDescent="0.2"/>
    <row r="23" s="28" customFormat="1" x14ac:dyDescent="0.2"/>
    <row r="24" s="28" customFormat="1" x14ac:dyDescent="0.2"/>
    <row r="25" s="28" customFormat="1" x14ac:dyDescent="0.2"/>
    <row r="26" s="28" customFormat="1" x14ac:dyDescent="0.2"/>
    <row r="27" s="28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Binomial Option Pricing</vt:lpstr>
      <vt:lpstr>Black Scholes Option Pricing</vt:lpstr>
      <vt:lpstr>Black-Scholes Variance Estimate</vt:lpstr>
    </vt:vector>
  </TitlesOfParts>
  <Company>Pace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2022-07-12T20:24:11Z</dcterms:modified>
</cp:coreProperties>
</file>