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WP51\S22\Investments\Spreadsheets\"/>
    </mc:Choice>
  </mc:AlternateContent>
  <xr:revisionPtr revIDLastSave="0" documentId="8_{CCC613A5-3FA2-42AC-ACB2-6757064BC869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Back-Testing for Momentum" sheetId="37" r:id="rId1"/>
    <sheet name="Event Study Price Data" sheetId="31" r:id="rId2"/>
    <sheet name="Event Study Returns Data" sheetId="32" r:id="rId3"/>
    <sheet name="Event Study Market Data" sheetId="33" r:id="rId4"/>
    <sheet name="Event Study Residuals" sheetId="34" r:id="rId5"/>
    <sheet name="CAR Simulations" sheetId="39" r:id="rId6"/>
    <sheet name="CAR Simulations Short Interval" sheetId="40" r:id="rId7"/>
    <sheet name="Sheet1" sheetId="38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1" i="40" l="1"/>
  <c r="L42" i="40" s="1"/>
  <c r="L43" i="40" s="1"/>
  <c r="L44" i="40" s="1"/>
  <c r="L45" i="40" s="1"/>
  <c r="L46" i="40" s="1"/>
  <c r="A41" i="40"/>
  <c r="A42" i="40" s="1"/>
  <c r="A43" i="40" s="1"/>
  <c r="A44" i="40" s="1"/>
  <c r="A45" i="40" s="1"/>
  <c r="A46" i="40" s="1"/>
  <c r="L27" i="40"/>
  <c r="L28" i="40" s="1"/>
  <c r="L29" i="40" s="1"/>
  <c r="L30" i="40" s="1"/>
  <c r="L31" i="40" s="1"/>
  <c r="L32" i="40" s="1"/>
  <c r="A27" i="40"/>
  <c r="A28" i="40" s="1"/>
  <c r="A29" i="40" s="1"/>
  <c r="A30" i="40" s="1"/>
  <c r="A31" i="40" s="1"/>
  <c r="A32" i="40" s="1"/>
  <c r="K13" i="40"/>
  <c r="J13" i="40"/>
  <c r="I13" i="40"/>
  <c r="H13" i="40"/>
  <c r="G13" i="40"/>
  <c r="F13" i="40"/>
  <c r="E13" i="40"/>
  <c r="D13" i="40"/>
  <c r="C13" i="40"/>
  <c r="B13" i="40"/>
  <c r="K12" i="40"/>
  <c r="J12" i="40"/>
  <c r="I12" i="40"/>
  <c r="H12" i="40"/>
  <c r="G12" i="40"/>
  <c r="F12" i="40"/>
  <c r="E12" i="40"/>
  <c r="D12" i="40"/>
  <c r="C12" i="40"/>
  <c r="B12" i="40"/>
  <c r="K11" i="40"/>
  <c r="J11" i="40"/>
  <c r="I11" i="40"/>
  <c r="H11" i="40"/>
  <c r="G11" i="40"/>
  <c r="F11" i="40"/>
  <c r="E11" i="40"/>
  <c r="D11" i="40"/>
  <c r="C11" i="40"/>
  <c r="B11" i="40"/>
  <c r="K10" i="40"/>
  <c r="J10" i="40"/>
  <c r="I10" i="40"/>
  <c r="H10" i="40"/>
  <c r="G10" i="40"/>
  <c r="F10" i="40"/>
  <c r="E10" i="40"/>
  <c r="D10" i="40"/>
  <c r="C10" i="40"/>
  <c r="B10" i="40"/>
  <c r="K9" i="40"/>
  <c r="J9" i="40"/>
  <c r="I9" i="40"/>
  <c r="H9" i="40"/>
  <c r="G9" i="40"/>
  <c r="F9" i="40"/>
  <c r="E9" i="40"/>
  <c r="D9" i="40"/>
  <c r="C9" i="40"/>
  <c r="B9" i="40"/>
  <c r="AC8" i="40"/>
  <c r="AC9" i="40" s="1"/>
  <c r="AC10" i="40" s="1"/>
  <c r="AC11" i="40" s="1"/>
  <c r="AC12" i="40" s="1"/>
  <c r="AC13" i="40" s="1"/>
  <c r="K8" i="40"/>
  <c r="J8" i="40"/>
  <c r="I8" i="40"/>
  <c r="H8" i="40"/>
  <c r="G8" i="40"/>
  <c r="F8" i="40"/>
  <c r="E8" i="40"/>
  <c r="D8" i="40"/>
  <c r="C8" i="40"/>
  <c r="B8" i="40"/>
  <c r="AC7" i="40"/>
  <c r="Q7" i="40"/>
  <c r="Q8" i="40" s="1"/>
  <c r="Q9" i="40" s="1"/>
  <c r="Q10" i="40" s="1"/>
  <c r="Q11" i="40" s="1"/>
  <c r="Q12" i="40" s="1"/>
  <c r="Q13" i="40" s="1"/>
  <c r="K7" i="40"/>
  <c r="AA7" i="40" s="1"/>
  <c r="J7" i="40"/>
  <c r="Z7" i="40" s="1"/>
  <c r="I7" i="40"/>
  <c r="Y7" i="40" s="1"/>
  <c r="H7" i="40"/>
  <c r="X7" i="40" s="1"/>
  <c r="G7" i="40"/>
  <c r="W7" i="40" s="1"/>
  <c r="F7" i="40"/>
  <c r="V7" i="40" s="1"/>
  <c r="E7" i="40"/>
  <c r="U7" i="40" s="1"/>
  <c r="D7" i="40"/>
  <c r="T7" i="40" s="1"/>
  <c r="C7" i="40"/>
  <c r="S7" i="40" s="1"/>
  <c r="B7" i="40"/>
  <c r="R7" i="40" s="1"/>
  <c r="A7" i="40"/>
  <c r="A8" i="40" s="1"/>
  <c r="A9" i="40" s="1"/>
  <c r="A10" i="40" s="1"/>
  <c r="A11" i="40" s="1"/>
  <c r="A12" i="40" s="1"/>
  <c r="A13" i="40" s="1"/>
  <c r="K37" i="39"/>
  <c r="J37" i="39"/>
  <c r="I37" i="39"/>
  <c r="H37" i="39"/>
  <c r="G37" i="39"/>
  <c r="F37" i="39"/>
  <c r="E37" i="39"/>
  <c r="D37" i="39"/>
  <c r="C37" i="39"/>
  <c r="B37" i="39"/>
  <c r="K36" i="39"/>
  <c r="J36" i="39"/>
  <c r="I36" i="39"/>
  <c r="H36" i="39"/>
  <c r="G36" i="39"/>
  <c r="F36" i="39"/>
  <c r="E36" i="39"/>
  <c r="D36" i="39"/>
  <c r="C36" i="39"/>
  <c r="B36" i="39"/>
  <c r="K35" i="39"/>
  <c r="J35" i="39"/>
  <c r="I35" i="39"/>
  <c r="H35" i="39"/>
  <c r="G35" i="39"/>
  <c r="F35" i="39"/>
  <c r="E35" i="39"/>
  <c r="D35" i="39"/>
  <c r="C35" i="39"/>
  <c r="B35" i="39"/>
  <c r="K34" i="39"/>
  <c r="J34" i="39"/>
  <c r="I34" i="39"/>
  <c r="H34" i="39"/>
  <c r="G34" i="39"/>
  <c r="F34" i="39"/>
  <c r="E34" i="39"/>
  <c r="D34" i="39"/>
  <c r="C34" i="39"/>
  <c r="B34" i="39"/>
  <c r="K33" i="39"/>
  <c r="J33" i="39"/>
  <c r="I33" i="39"/>
  <c r="H33" i="39"/>
  <c r="G33" i="39"/>
  <c r="F33" i="39"/>
  <c r="E33" i="39"/>
  <c r="D33" i="39"/>
  <c r="C33" i="39"/>
  <c r="B33" i="39"/>
  <c r="K32" i="39"/>
  <c r="J32" i="39"/>
  <c r="I32" i="39"/>
  <c r="H32" i="39"/>
  <c r="G32" i="39"/>
  <c r="F32" i="39"/>
  <c r="E32" i="39"/>
  <c r="D32" i="39"/>
  <c r="C32" i="39"/>
  <c r="B32" i="39"/>
  <c r="K31" i="39"/>
  <c r="J31" i="39"/>
  <c r="I31" i="39"/>
  <c r="H31" i="39"/>
  <c r="G31" i="39"/>
  <c r="F31" i="39"/>
  <c r="E31" i="39"/>
  <c r="D31" i="39"/>
  <c r="C31" i="39"/>
  <c r="B31" i="39"/>
  <c r="K30" i="39"/>
  <c r="J30" i="39"/>
  <c r="I30" i="39"/>
  <c r="H30" i="39"/>
  <c r="G30" i="39"/>
  <c r="F30" i="39"/>
  <c r="E30" i="39"/>
  <c r="D30" i="39"/>
  <c r="C30" i="39"/>
  <c r="B30" i="39"/>
  <c r="K29" i="39"/>
  <c r="J29" i="39"/>
  <c r="I29" i="39"/>
  <c r="H29" i="39"/>
  <c r="G29" i="39"/>
  <c r="F29" i="39"/>
  <c r="E29" i="39"/>
  <c r="D29" i="39"/>
  <c r="C29" i="39"/>
  <c r="B29" i="39"/>
  <c r="K28" i="39"/>
  <c r="J28" i="39"/>
  <c r="I28" i="39"/>
  <c r="H28" i="39"/>
  <c r="G28" i="39"/>
  <c r="F28" i="39"/>
  <c r="E28" i="39"/>
  <c r="D28" i="39"/>
  <c r="C28" i="39"/>
  <c r="B28" i="39"/>
  <c r="K27" i="39"/>
  <c r="J27" i="39"/>
  <c r="I27" i="39"/>
  <c r="H27" i="39"/>
  <c r="G27" i="39"/>
  <c r="F27" i="39"/>
  <c r="E27" i="39"/>
  <c r="D27" i="39"/>
  <c r="C27" i="39"/>
  <c r="B27" i="39"/>
  <c r="K26" i="39"/>
  <c r="J26" i="39"/>
  <c r="I26" i="39"/>
  <c r="H26" i="39"/>
  <c r="G26" i="39"/>
  <c r="F26" i="39"/>
  <c r="E26" i="39"/>
  <c r="D26" i="39"/>
  <c r="C26" i="39"/>
  <c r="B26" i="39"/>
  <c r="K25" i="39"/>
  <c r="J25" i="39"/>
  <c r="I25" i="39"/>
  <c r="H25" i="39"/>
  <c r="G25" i="39"/>
  <c r="F25" i="39"/>
  <c r="E25" i="39"/>
  <c r="D25" i="39"/>
  <c r="C25" i="39"/>
  <c r="B25" i="39"/>
  <c r="K24" i="39"/>
  <c r="J24" i="39"/>
  <c r="I24" i="39"/>
  <c r="H24" i="39"/>
  <c r="G24" i="39"/>
  <c r="F24" i="39"/>
  <c r="E24" i="39"/>
  <c r="D24" i="39"/>
  <c r="C24" i="39"/>
  <c r="B24" i="39"/>
  <c r="K23" i="39"/>
  <c r="J23" i="39"/>
  <c r="I23" i="39"/>
  <c r="H23" i="39"/>
  <c r="G23" i="39"/>
  <c r="F23" i="39"/>
  <c r="E23" i="39"/>
  <c r="D23" i="39"/>
  <c r="C23" i="39"/>
  <c r="B23" i="39"/>
  <c r="K22" i="39"/>
  <c r="J22" i="39"/>
  <c r="I22" i="39"/>
  <c r="H22" i="39"/>
  <c r="G22" i="39"/>
  <c r="F22" i="39"/>
  <c r="E22" i="39"/>
  <c r="D22" i="39"/>
  <c r="C22" i="39"/>
  <c r="B22" i="39"/>
  <c r="K21" i="39"/>
  <c r="J21" i="39"/>
  <c r="I21" i="39"/>
  <c r="H21" i="39"/>
  <c r="G21" i="39"/>
  <c r="F21" i="39"/>
  <c r="E21" i="39"/>
  <c r="D21" i="39"/>
  <c r="C21" i="39"/>
  <c r="B21" i="39"/>
  <c r="K20" i="39"/>
  <c r="J20" i="39"/>
  <c r="I20" i="39"/>
  <c r="H20" i="39"/>
  <c r="G20" i="39"/>
  <c r="F20" i="39"/>
  <c r="E20" i="39"/>
  <c r="D20" i="39"/>
  <c r="C20" i="39"/>
  <c r="B20" i="39"/>
  <c r="K19" i="39"/>
  <c r="J19" i="39"/>
  <c r="I19" i="39"/>
  <c r="H19" i="39"/>
  <c r="G19" i="39"/>
  <c r="F19" i="39"/>
  <c r="E19" i="39"/>
  <c r="D19" i="39"/>
  <c r="C19" i="39"/>
  <c r="B19" i="39"/>
  <c r="K18" i="39"/>
  <c r="J18" i="39"/>
  <c r="I18" i="39"/>
  <c r="H18" i="39"/>
  <c r="G18" i="39"/>
  <c r="F18" i="39"/>
  <c r="E18" i="39"/>
  <c r="D18" i="39"/>
  <c r="C18" i="39"/>
  <c r="B18" i="39"/>
  <c r="K17" i="39"/>
  <c r="J17" i="39"/>
  <c r="I17" i="39"/>
  <c r="H17" i="39"/>
  <c r="G17" i="39"/>
  <c r="F17" i="39"/>
  <c r="E17" i="39"/>
  <c r="D17" i="39"/>
  <c r="C17" i="39"/>
  <c r="B17" i="39"/>
  <c r="K16" i="39"/>
  <c r="J16" i="39"/>
  <c r="I16" i="39"/>
  <c r="H16" i="39"/>
  <c r="G16" i="39"/>
  <c r="F16" i="39"/>
  <c r="E16" i="39"/>
  <c r="D16" i="39"/>
  <c r="C16" i="39"/>
  <c r="B16" i="39"/>
  <c r="K15" i="39"/>
  <c r="J15" i="39"/>
  <c r="I15" i="39"/>
  <c r="H15" i="39"/>
  <c r="G15" i="39"/>
  <c r="F15" i="39"/>
  <c r="E15" i="39"/>
  <c r="D15" i="39"/>
  <c r="C15" i="39"/>
  <c r="B15" i="39"/>
  <c r="K14" i="39"/>
  <c r="J14" i="39"/>
  <c r="I14" i="39"/>
  <c r="H14" i="39"/>
  <c r="G14" i="39"/>
  <c r="F14" i="39"/>
  <c r="E14" i="39"/>
  <c r="D14" i="39"/>
  <c r="C14" i="39"/>
  <c r="B14" i="39"/>
  <c r="K13" i="39"/>
  <c r="J13" i="39"/>
  <c r="I13" i="39"/>
  <c r="H13" i="39"/>
  <c r="G13" i="39"/>
  <c r="F13" i="39"/>
  <c r="E13" i="39"/>
  <c r="D13" i="39"/>
  <c r="C13" i="39"/>
  <c r="B13" i="39"/>
  <c r="K12" i="39"/>
  <c r="J12" i="39"/>
  <c r="I12" i="39"/>
  <c r="H12" i="39"/>
  <c r="G12" i="39"/>
  <c r="F12" i="39"/>
  <c r="E12" i="39"/>
  <c r="D12" i="39"/>
  <c r="C12" i="39"/>
  <c r="B12" i="39"/>
  <c r="K11" i="39"/>
  <c r="J11" i="39"/>
  <c r="I11" i="39"/>
  <c r="H11" i="39"/>
  <c r="G11" i="39"/>
  <c r="F11" i="39"/>
  <c r="E11" i="39"/>
  <c r="D11" i="39"/>
  <c r="C11" i="39"/>
  <c r="B11" i="39"/>
  <c r="K10" i="39"/>
  <c r="J10" i="39"/>
  <c r="I10" i="39"/>
  <c r="H10" i="39"/>
  <c r="G10" i="39"/>
  <c r="F10" i="39"/>
  <c r="E10" i="39"/>
  <c r="D10" i="39"/>
  <c r="C10" i="39"/>
  <c r="B10" i="39"/>
  <c r="K9" i="39"/>
  <c r="J9" i="39"/>
  <c r="I9" i="39"/>
  <c r="H9" i="39"/>
  <c r="G9" i="39"/>
  <c r="F9" i="39"/>
  <c r="E9" i="39"/>
  <c r="D9" i="39"/>
  <c r="C9" i="39"/>
  <c r="B9" i="39"/>
  <c r="K8" i="39"/>
  <c r="J8" i="39"/>
  <c r="I8" i="39"/>
  <c r="H8" i="39"/>
  <c r="G8" i="39"/>
  <c r="F8" i="39"/>
  <c r="E8" i="39"/>
  <c r="D8" i="39"/>
  <c r="C8" i="39"/>
  <c r="B8" i="39"/>
  <c r="AC7" i="39"/>
  <c r="AC8" i="39" s="1"/>
  <c r="AC9" i="39" s="1"/>
  <c r="AC10" i="39" s="1"/>
  <c r="AC11" i="39" s="1"/>
  <c r="AC12" i="39" s="1"/>
  <c r="AC13" i="39" s="1"/>
  <c r="AC14" i="39" s="1"/>
  <c r="AC15" i="39" s="1"/>
  <c r="AC16" i="39" s="1"/>
  <c r="AC17" i="39" s="1"/>
  <c r="AC18" i="39" s="1"/>
  <c r="AC19" i="39" s="1"/>
  <c r="AC20" i="39" s="1"/>
  <c r="AC21" i="39" s="1"/>
  <c r="AC22" i="39" s="1"/>
  <c r="AC23" i="39" s="1"/>
  <c r="AC24" i="39" s="1"/>
  <c r="AC25" i="39" s="1"/>
  <c r="AC26" i="39" s="1"/>
  <c r="AC27" i="39" s="1"/>
  <c r="AC28" i="39" s="1"/>
  <c r="AC29" i="39" s="1"/>
  <c r="AC30" i="39" s="1"/>
  <c r="AC31" i="39" s="1"/>
  <c r="AC32" i="39" s="1"/>
  <c r="AC33" i="39" s="1"/>
  <c r="AC34" i="39" s="1"/>
  <c r="AC35" i="39" s="1"/>
  <c r="AC36" i="39" s="1"/>
  <c r="AC37" i="39" s="1"/>
  <c r="Q7" i="39"/>
  <c r="Q8" i="39" s="1"/>
  <c r="Q9" i="39" s="1"/>
  <c r="Q10" i="39" s="1"/>
  <c r="Q11" i="39" s="1"/>
  <c r="Q12" i="39" s="1"/>
  <c r="Q13" i="39" s="1"/>
  <c r="Q14" i="39" s="1"/>
  <c r="Q15" i="39" s="1"/>
  <c r="Q16" i="39" s="1"/>
  <c r="Q17" i="39" s="1"/>
  <c r="Q18" i="39" s="1"/>
  <c r="Q19" i="39" s="1"/>
  <c r="Q20" i="39" s="1"/>
  <c r="Q21" i="39" s="1"/>
  <c r="Q22" i="39" s="1"/>
  <c r="Q23" i="39" s="1"/>
  <c r="Q24" i="39" s="1"/>
  <c r="Q25" i="39" s="1"/>
  <c r="Q26" i="39" s="1"/>
  <c r="Q27" i="39" s="1"/>
  <c r="Q28" i="39" s="1"/>
  <c r="Q29" i="39" s="1"/>
  <c r="Q30" i="39" s="1"/>
  <c r="Q31" i="39" s="1"/>
  <c r="Q32" i="39" s="1"/>
  <c r="Q33" i="39" s="1"/>
  <c r="Q34" i="39" s="1"/>
  <c r="Q35" i="39" s="1"/>
  <c r="Q36" i="39" s="1"/>
  <c r="Q37" i="39" s="1"/>
  <c r="K7" i="39"/>
  <c r="AA7" i="39" s="1"/>
  <c r="J7" i="39"/>
  <c r="Z7" i="39" s="1"/>
  <c r="I7" i="39"/>
  <c r="Y7" i="39" s="1"/>
  <c r="H7" i="39"/>
  <c r="X7" i="39" s="1"/>
  <c r="G7" i="39"/>
  <c r="W7" i="39" s="1"/>
  <c r="F7" i="39"/>
  <c r="V7" i="39" s="1"/>
  <c r="E7" i="39"/>
  <c r="U7" i="39" s="1"/>
  <c r="D7" i="39"/>
  <c r="T7" i="39" s="1"/>
  <c r="C7" i="39"/>
  <c r="S7" i="39" s="1"/>
  <c r="B7" i="39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E26" i="37"/>
  <c r="E16" i="37"/>
  <c r="F15" i="37"/>
  <c r="E15" i="37"/>
  <c r="F16" i="37"/>
  <c r="E14" i="37"/>
  <c r="E29" i="37"/>
  <c r="E13" i="37"/>
  <c r="F14" i="37" s="1"/>
  <c r="E12" i="37"/>
  <c r="E27" i="37" s="1"/>
  <c r="E11" i="37"/>
  <c r="F12" i="37" s="1"/>
  <c r="E10" i="37"/>
  <c r="E25" i="37" s="1"/>
  <c r="E9" i="37"/>
  <c r="F10" i="37"/>
  <c r="E8" i="37"/>
  <c r="E23" i="37"/>
  <c r="E7" i="37"/>
  <c r="E22" i="37" s="1"/>
  <c r="F8" i="37"/>
  <c r="E6" i="37"/>
  <c r="E21" i="37"/>
  <c r="E28" i="37"/>
  <c r="E30" i="37"/>
  <c r="F9" i="37"/>
  <c r="F7" i="37"/>
  <c r="E24" i="37"/>
  <c r="D27" i="34"/>
  <c r="K27" i="34" s="1"/>
  <c r="C27" i="34"/>
  <c r="J27" i="34" s="1"/>
  <c r="B27" i="34"/>
  <c r="I27" i="34" s="1"/>
  <c r="D26" i="34"/>
  <c r="C26" i="34"/>
  <c r="B26" i="34"/>
  <c r="D25" i="34"/>
  <c r="C25" i="34"/>
  <c r="B25" i="34"/>
  <c r="D24" i="34"/>
  <c r="C24" i="34"/>
  <c r="B24" i="34"/>
  <c r="D23" i="34"/>
  <c r="C23" i="34"/>
  <c r="B23" i="34"/>
  <c r="D22" i="34"/>
  <c r="C22" i="34"/>
  <c r="B22" i="34"/>
  <c r="D21" i="34"/>
  <c r="C21" i="34"/>
  <c r="B21" i="34"/>
  <c r="D20" i="34"/>
  <c r="C20" i="34"/>
  <c r="B20" i="34"/>
  <c r="D19" i="34"/>
  <c r="C19" i="34"/>
  <c r="F19" i="34" s="1"/>
  <c r="B19" i="34"/>
  <c r="D18" i="34"/>
  <c r="C18" i="34"/>
  <c r="B18" i="34"/>
  <c r="D17" i="34"/>
  <c r="C17" i="34"/>
  <c r="B17" i="34"/>
  <c r="E17" i="34" s="1"/>
  <c r="D16" i="34"/>
  <c r="C16" i="34"/>
  <c r="B16" i="34"/>
  <c r="D15" i="34"/>
  <c r="C15" i="34"/>
  <c r="B15" i="34"/>
  <c r="D14" i="34"/>
  <c r="C14" i="34"/>
  <c r="B14" i="34"/>
  <c r="D13" i="34"/>
  <c r="C13" i="34"/>
  <c r="B13" i="34"/>
  <c r="D12" i="34"/>
  <c r="C12" i="34"/>
  <c r="B12" i="34"/>
  <c r="D11" i="34"/>
  <c r="C11" i="34"/>
  <c r="B11" i="34"/>
  <c r="D10" i="34"/>
  <c r="C10" i="34"/>
  <c r="B10" i="34"/>
  <c r="D9" i="34"/>
  <c r="C9" i="34"/>
  <c r="B9" i="34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D8" i="34"/>
  <c r="C8" i="34"/>
  <c r="B8" i="34"/>
  <c r="C5" i="34"/>
  <c r="D7" i="34" s="1"/>
  <c r="K7" i="34" s="1"/>
  <c r="C4" i="34"/>
  <c r="C7" i="34" s="1"/>
  <c r="J7" i="34" s="1"/>
  <c r="C3" i="34"/>
  <c r="B7" i="34" s="1"/>
  <c r="I7" i="34" s="1"/>
  <c r="H96" i="33"/>
  <c r="H95" i="33"/>
  <c r="H94" i="33"/>
  <c r="H93" i="33"/>
  <c r="H92" i="33"/>
  <c r="H91" i="33"/>
  <c r="H90" i="33"/>
  <c r="H89" i="33"/>
  <c r="H88" i="33"/>
  <c r="I87" i="33"/>
  <c r="I88" i="33"/>
  <c r="I89" i="33" s="1"/>
  <c r="I90" i="33" s="1"/>
  <c r="I91" i="33" s="1"/>
  <c r="I92" i="33" s="1"/>
  <c r="I93" i="33" s="1"/>
  <c r="I94" i="33" s="1"/>
  <c r="I95" i="33" s="1"/>
  <c r="I96" i="33" s="1"/>
  <c r="H87" i="33"/>
  <c r="H86" i="33"/>
  <c r="I85" i="33"/>
  <c r="I84" i="33" s="1"/>
  <c r="I83" i="33" s="1"/>
  <c r="I82" i="33" s="1"/>
  <c r="I81" i="33" s="1"/>
  <c r="I80" i="33" s="1"/>
  <c r="H85" i="33"/>
  <c r="H84" i="33"/>
  <c r="H83" i="33"/>
  <c r="I79" i="33"/>
  <c r="I78" i="33" s="1"/>
  <c r="I77" i="33" s="1"/>
  <c r="I76" i="33" s="1"/>
  <c r="H82" i="33"/>
  <c r="H81" i="33"/>
  <c r="H80" i="33"/>
  <c r="H79" i="33"/>
  <c r="H78" i="33"/>
  <c r="H77" i="33"/>
  <c r="H76" i="33"/>
  <c r="H75" i="33"/>
  <c r="H74" i="33"/>
  <c r="H73" i="33"/>
  <c r="H72" i="33"/>
  <c r="H71" i="33"/>
  <c r="H70" i="33"/>
  <c r="H69" i="33"/>
  <c r="H68" i="33"/>
  <c r="H67" i="33"/>
  <c r="H66" i="33"/>
  <c r="H65" i="33"/>
  <c r="H64" i="33"/>
  <c r="H63" i="33"/>
  <c r="H62" i="33"/>
  <c r="H61" i="33"/>
  <c r="H60" i="33"/>
  <c r="H59" i="33"/>
  <c r="H58" i="33"/>
  <c r="H57" i="33"/>
  <c r="H56" i="33"/>
  <c r="H55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K30" i="33"/>
  <c r="K31" i="33" s="1"/>
  <c r="K32" i="33" s="1"/>
  <c r="K33" i="33" s="1"/>
  <c r="K34" i="33" s="1"/>
  <c r="K35" i="33" s="1"/>
  <c r="K36" i="33" s="1"/>
  <c r="K37" i="33" s="1"/>
  <c r="K38" i="33" s="1"/>
  <c r="K39" i="33" s="1"/>
  <c r="H30" i="33"/>
  <c r="H29" i="33"/>
  <c r="K28" i="33"/>
  <c r="K27" i="33" s="1"/>
  <c r="K26" i="33" s="1"/>
  <c r="K25" i="33" s="1"/>
  <c r="K24" i="33" s="1"/>
  <c r="K23" i="33" s="1"/>
  <c r="K22" i="33" s="1"/>
  <c r="K21" i="33" s="1"/>
  <c r="K20" i="33" s="1"/>
  <c r="K19" i="33" s="1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J14" i="33"/>
  <c r="J15" i="33" s="1"/>
  <c r="J16" i="33" s="1"/>
  <c r="J17" i="33" s="1"/>
  <c r="J18" i="33" s="1"/>
  <c r="J19" i="33" s="1"/>
  <c r="J20" i="33" s="1"/>
  <c r="J21" i="33" s="1"/>
  <c r="J22" i="33" s="1"/>
  <c r="J23" i="33" s="1"/>
  <c r="H14" i="33"/>
  <c r="H13" i="33"/>
  <c r="J12" i="33"/>
  <c r="J11" i="33" s="1"/>
  <c r="J10" i="33" s="1"/>
  <c r="J9" i="33" s="1"/>
  <c r="J8" i="33"/>
  <c r="J7" i="33" s="1"/>
  <c r="J6" i="33" s="1"/>
  <c r="J5" i="33" s="1"/>
  <c r="J4" i="33" s="1"/>
  <c r="J3" i="33" s="1"/>
  <c r="H12" i="33"/>
  <c r="H11" i="33"/>
  <c r="H10" i="33"/>
  <c r="H9" i="33"/>
  <c r="H8" i="33"/>
  <c r="H7" i="33"/>
  <c r="H6" i="33"/>
  <c r="H5" i="33"/>
  <c r="H4" i="33"/>
  <c r="H3" i="33"/>
  <c r="D28" i="32"/>
  <c r="G27" i="32" s="1"/>
  <c r="C28" i="32"/>
  <c r="B28" i="32"/>
  <c r="D27" i="32"/>
  <c r="C27" i="32"/>
  <c r="F26" i="32" s="1"/>
  <c r="B27" i="32"/>
  <c r="D26" i="32"/>
  <c r="C26" i="32"/>
  <c r="B26" i="32"/>
  <c r="E25" i="32" s="1"/>
  <c r="D25" i="32"/>
  <c r="C25" i="32"/>
  <c r="B25" i="32"/>
  <c r="D24" i="32"/>
  <c r="G24" i="32" s="1"/>
  <c r="C24" i="32"/>
  <c r="B24" i="32"/>
  <c r="D23" i="32"/>
  <c r="C23" i="32"/>
  <c r="F23" i="32" s="1"/>
  <c r="B23" i="32"/>
  <c r="D22" i="32"/>
  <c r="C22" i="32"/>
  <c r="B22" i="32"/>
  <c r="E22" i="32" s="1"/>
  <c r="D21" i="32"/>
  <c r="C21" i="32"/>
  <c r="B21" i="32"/>
  <c r="D20" i="32"/>
  <c r="C20" i="32"/>
  <c r="B20" i="32"/>
  <c r="D19" i="32"/>
  <c r="C19" i="32"/>
  <c r="B19" i="32"/>
  <c r="D18" i="32"/>
  <c r="C18" i="32"/>
  <c r="B18" i="32"/>
  <c r="D17" i="32"/>
  <c r="C17" i="32"/>
  <c r="B17" i="32"/>
  <c r="D16" i="32"/>
  <c r="C16" i="32"/>
  <c r="B16" i="32"/>
  <c r="E15" i="32" s="1"/>
  <c r="D15" i="32"/>
  <c r="C15" i="32"/>
  <c r="B15" i="32"/>
  <c r="D14" i="32"/>
  <c r="C14" i="32"/>
  <c r="B14" i="32"/>
  <c r="D13" i="32"/>
  <c r="C13" i="32"/>
  <c r="B13" i="32"/>
  <c r="D12" i="32"/>
  <c r="C12" i="32"/>
  <c r="B12" i="32"/>
  <c r="D11" i="32"/>
  <c r="C11" i="32"/>
  <c r="B11" i="32"/>
  <c r="D10" i="32"/>
  <c r="C10" i="32"/>
  <c r="B10" i="32"/>
  <c r="D9" i="32"/>
  <c r="C9" i="32"/>
  <c r="F8" i="32" s="1"/>
  <c r="B9" i="32"/>
  <c r="A9" i="32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D8" i="32"/>
  <c r="C8" i="32"/>
  <c r="B8" i="32"/>
  <c r="C5" i="32"/>
  <c r="D7" i="32" s="1"/>
  <c r="G7" i="32" s="1"/>
  <c r="C4" i="32"/>
  <c r="C7" i="32" s="1"/>
  <c r="F7" i="32" s="1"/>
  <c r="C3" i="32"/>
  <c r="B7" i="32" s="1"/>
  <c r="E7" i="32" s="1"/>
  <c r="Q21" i="31"/>
  <c r="Q22" i="31"/>
  <c r="Q23" i="31"/>
  <c r="Q24" i="31" s="1"/>
  <c r="Q25" i="31" s="1"/>
  <c r="Q26" i="31" s="1"/>
  <c r="Q27" i="31" s="1"/>
  <c r="Q28" i="31" s="1"/>
  <c r="Q29" i="31" s="1"/>
  <c r="Q30" i="31" s="1"/>
  <c r="I21" i="31"/>
  <c r="I22" i="31" s="1"/>
  <c r="I23" i="31" s="1"/>
  <c r="I24" i="31" s="1"/>
  <c r="I25" i="31"/>
  <c r="I26" i="31" s="1"/>
  <c r="I27" i="31" s="1"/>
  <c r="I28" i="31" s="1"/>
  <c r="I29" i="31" s="1"/>
  <c r="I30" i="31" s="1"/>
  <c r="A21" i="31"/>
  <c r="A22" i="31"/>
  <c r="A23" i="31"/>
  <c r="A24" i="31" s="1"/>
  <c r="A25" i="31" s="1"/>
  <c r="A26" i="31" s="1"/>
  <c r="A27" i="31" s="1"/>
  <c r="A28" i="31" s="1"/>
  <c r="A29" i="31" s="1"/>
  <c r="A30" i="31" s="1"/>
  <c r="Q19" i="31"/>
  <c r="I19" i="31"/>
  <c r="I18" i="31"/>
  <c r="A19" i="31"/>
  <c r="A18" i="31" s="1"/>
  <c r="A17" i="31" s="1"/>
  <c r="Q18" i="31"/>
  <c r="Q17" i="31" s="1"/>
  <c r="Q16" i="31" s="1"/>
  <c r="Q15" i="31" s="1"/>
  <c r="Q14" i="31" s="1"/>
  <c r="Q13" i="31" s="1"/>
  <c r="Q12" i="31" s="1"/>
  <c r="Q11" i="31" s="1"/>
  <c r="Q10" i="31" s="1"/>
  <c r="A16" i="31"/>
  <c r="A15" i="31" s="1"/>
  <c r="A14" i="31" s="1"/>
  <c r="A13" i="31" s="1"/>
  <c r="A12" i="31" s="1"/>
  <c r="A11" i="31" s="1"/>
  <c r="A10" i="31" s="1"/>
  <c r="I17" i="31"/>
  <c r="I16" i="31"/>
  <c r="I15" i="31" s="1"/>
  <c r="I14" i="31" s="1"/>
  <c r="I13" i="31" s="1"/>
  <c r="I12" i="31"/>
  <c r="I11" i="31" s="1"/>
  <c r="I10" i="31" s="1"/>
  <c r="E19" i="32"/>
  <c r="F14" i="34"/>
  <c r="G20" i="32" l="1"/>
  <c r="G19" i="32"/>
  <c r="G15" i="32"/>
  <c r="F22" i="32"/>
  <c r="H4" i="37"/>
  <c r="H6" i="37" s="1"/>
  <c r="F11" i="37"/>
  <c r="H5" i="37" s="1"/>
  <c r="F13" i="37"/>
  <c r="E20" i="32"/>
  <c r="F21" i="32"/>
  <c r="G22" i="32"/>
  <c r="E24" i="32"/>
  <c r="F25" i="32"/>
  <c r="G26" i="32"/>
  <c r="F13" i="34"/>
  <c r="F20" i="34"/>
  <c r="E16" i="32"/>
  <c r="G11" i="32"/>
  <c r="E13" i="32"/>
  <c r="G13" i="32"/>
  <c r="F14" i="32"/>
  <c r="F16" i="32"/>
  <c r="E17" i="32"/>
  <c r="G17" i="32"/>
  <c r="G18" i="32"/>
  <c r="E8" i="34"/>
  <c r="E9" i="34"/>
  <c r="E10" i="34"/>
  <c r="E11" i="34"/>
  <c r="E12" i="34"/>
  <c r="G12" i="34" s="1"/>
  <c r="E13" i="34"/>
  <c r="E14" i="34"/>
  <c r="F15" i="34"/>
  <c r="E16" i="34"/>
  <c r="F17" i="34"/>
  <c r="F18" i="34"/>
  <c r="E19" i="34"/>
  <c r="G19" i="34" s="1"/>
  <c r="E20" i="34"/>
  <c r="G20" i="34" s="1"/>
  <c r="E21" i="34"/>
  <c r="E22" i="34"/>
  <c r="E23" i="34"/>
  <c r="E24" i="34"/>
  <c r="E25" i="34"/>
  <c r="E26" i="34"/>
  <c r="K26" i="34"/>
  <c r="F22" i="34"/>
  <c r="G22" i="34" s="1"/>
  <c r="F21" i="34"/>
  <c r="G21" i="34" s="1"/>
  <c r="F27" i="34"/>
  <c r="G16" i="32"/>
  <c r="E18" i="34"/>
  <c r="E8" i="32"/>
  <c r="G8" i="32"/>
  <c r="F9" i="32"/>
  <c r="F11" i="32"/>
  <c r="F13" i="32"/>
  <c r="E14" i="32"/>
  <c r="G14" i="32"/>
  <c r="F15" i="32"/>
  <c r="F17" i="32"/>
  <c r="E18" i="32"/>
  <c r="F19" i="32"/>
  <c r="E21" i="32"/>
  <c r="G21" i="32"/>
  <c r="E27" i="32"/>
  <c r="G13" i="34"/>
  <c r="G18" i="34"/>
  <c r="K25" i="34"/>
  <c r="K24" i="34" s="1"/>
  <c r="K23" i="34" s="1"/>
  <c r="K22" i="34" s="1"/>
  <c r="K21" i="34" s="1"/>
  <c r="K20" i="34" s="1"/>
  <c r="K19" i="34" s="1"/>
  <c r="K18" i="34" s="1"/>
  <c r="K17" i="34" s="1"/>
  <c r="K16" i="34" s="1"/>
  <c r="K15" i="34" s="1"/>
  <c r="K14" i="34" s="1"/>
  <c r="K13" i="34" s="1"/>
  <c r="K12" i="34" s="1"/>
  <c r="K11" i="34" s="1"/>
  <c r="K10" i="34" s="1"/>
  <c r="K9" i="34" s="1"/>
  <c r="K8" i="34" s="1"/>
  <c r="F10" i="34"/>
  <c r="G10" i="34" s="1"/>
  <c r="F9" i="34"/>
  <c r="F24" i="34"/>
  <c r="F12" i="34"/>
  <c r="G23" i="32"/>
  <c r="F16" i="34"/>
  <c r="E26" i="32"/>
  <c r="F23" i="34"/>
  <c r="G23" i="34" s="1"/>
  <c r="F11" i="34"/>
  <c r="E9" i="32"/>
  <c r="G9" i="32"/>
  <c r="F10" i="32"/>
  <c r="E11" i="32"/>
  <c r="G10" i="32"/>
  <c r="F12" i="32"/>
  <c r="E12" i="32"/>
  <c r="G12" i="32"/>
  <c r="F18" i="32"/>
  <c r="E23" i="32"/>
  <c r="F24" i="32"/>
  <c r="G25" i="32"/>
  <c r="F27" i="32"/>
  <c r="F8" i="34"/>
  <c r="J26" i="34"/>
  <c r="J25" i="34" s="1"/>
  <c r="J24" i="34" s="1"/>
  <c r="J23" i="34" s="1"/>
  <c r="J22" i="34" s="1"/>
  <c r="J21" i="34" s="1"/>
  <c r="J20" i="34" s="1"/>
  <c r="J19" i="34" s="1"/>
  <c r="J18" i="34" s="1"/>
  <c r="J17" i="34" s="1"/>
  <c r="J16" i="34" s="1"/>
  <c r="J15" i="34" s="1"/>
  <c r="J14" i="34" s="1"/>
  <c r="J13" i="34" s="1"/>
  <c r="J12" i="34" s="1"/>
  <c r="J11" i="34" s="1"/>
  <c r="J10" i="34" s="1"/>
  <c r="J9" i="34" s="1"/>
  <c r="J8" i="34" s="1"/>
  <c r="G17" i="34"/>
  <c r="G9" i="34"/>
  <c r="G14" i="34"/>
  <c r="I26" i="34"/>
  <c r="L27" i="34"/>
  <c r="M27" i="34"/>
  <c r="F26" i="34"/>
  <c r="G26" i="34" s="1"/>
  <c r="F25" i="34"/>
  <c r="G25" i="34" s="1"/>
  <c r="E27" i="34"/>
  <c r="E15" i="34"/>
  <c r="G15" i="34" s="1"/>
  <c r="F20" i="32"/>
  <c r="E10" i="32"/>
  <c r="N7" i="39"/>
  <c r="N9" i="39"/>
  <c r="N11" i="39"/>
  <c r="N12" i="39"/>
  <c r="N14" i="39"/>
  <c r="N21" i="39"/>
  <c r="N23" i="39"/>
  <c r="N25" i="39"/>
  <c r="N27" i="39"/>
  <c r="N29" i="39"/>
  <c r="N31" i="39"/>
  <c r="N33" i="39"/>
  <c r="N35" i="39"/>
  <c r="N37" i="39"/>
  <c r="N9" i="40"/>
  <c r="N11" i="40"/>
  <c r="N13" i="40"/>
  <c r="AD7" i="40"/>
  <c r="AE7" i="40"/>
  <c r="R8" i="40"/>
  <c r="R9" i="40" s="1"/>
  <c r="T8" i="40"/>
  <c r="T9" i="40" s="1"/>
  <c r="T10" i="40" s="1"/>
  <c r="T11" i="40" s="1"/>
  <c r="T12" i="40" s="1"/>
  <c r="T13" i="40" s="1"/>
  <c r="V8" i="40"/>
  <c r="X8" i="40"/>
  <c r="X9" i="40" s="1"/>
  <c r="X10" i="40" s="1"/>
  <c r="X11" i="40" s="1"/>
  <c r="X12" i="40" s="1"/>
  <c r="X13" i="40" s="1"/>
  <c r="Z8" i="40"/>
  <c r="Z9" i="40" s="1"/>
  <c r="Z10" i="40" s="1"/>
  <c r="Z11" i="40" s="1"/>
  <c r="Z12" i="40" s="1"/>
  <c r="Z13" i="40" s="1"/>
  <c r="S8" i="40"/>
  <c r="S9" i="40" s="1"/>
  <c r="S10" i="40" s="1"/>
  <c r="S11" i="40" s="1"/>
  <c r="S12" i="40" s="1"/>
  <c r="S13" i="40" s="1"/>
  <c r="U8" i="40"/>
  <c r="U9" i="40" s="1"/>
  <c r="U10" i="40" s="1"/>
  <c r="U11" i="40" s="1"/>
  <c r="U12" i="40" s="1"/>
  <c r="U13" i="40" s="1"/>
  <c r="W8" i="40"/>
  <c r="W9" i="40" s="1"/>
  <c r="W10" i="40" s="1"/>
  <c r="W11" i="40" s="1"/>
  <c r="W12" i="40" s="1"/>
  <c r="W13" i="40" s="1"/>
  <c r="Y8" i="40"/>
  <c r="Y9" i="40" s="1"/>
  <c r="Y10" i="40" s="1"/>
  <c r="Y11" i="40" s="1"/>
  <c r="Y12" i="40" s="1"/>
  <c r="Y13" i="40" s="1"/>
  <c r="AA8" i="40"/>
  <c r="AA9" i="40" s="1"/>
  <c r="AA10" i="40" s="1"/>
  <c r="AA11" i="40" s="1"/>
  <c r="AA12" i="40" s="1"/>
  <c r="AA13" i="40" s="1"/>
  <c r="V9" i="40"/>
  <c r="V10" i="40" s="1"/>
  <c r="V11" i="40" s="1"/>
  <c r="V12" i="40" s="1"/>
  <c r="V13" i="40" s="1"/>
  <c r="M7" i="40"/>
  <c r="N8" i="40"/>
  <c r="M9" i="40"/>
  <c r="N10" i="40"/>
  <c r="M11" i="40"/>
  <c r="N12" i="40"/>
  <c r="M13" i="40"/>
  <c r="O13" i="40" s="1"/>
  <c r="N7" i="40"/>
  <c r="M8" i="40"/>
  <c r="M10" i="40"/>
  <c r="M12" i="40"/>
  <c r="T8" i="39"/>
  <c r="T9" i="39" s="1"/>
  <c r="T10" i="39" s="1"/>
  <c r="T11" i="39" s="1"/>
  <c r="T12" i="39" s="1"/>
  <c r="T13" i="39" s="1"/>
  <c r="T14" i="39" s="1"/>
  <c r="T15" i="39" s="1"/>
  <c r="T16" i="39" s="1"/>
  <c r="T17" i="39" s="1"/>
  <c r="T18" i="39" s="1"/>
  <c r="T19" i="39" s="1"/>
  <c r="T20" i="39" s="1"/>
  <c r="T21" i="39" s="1"/>
  <c r="T22" i="39" s="1"/>
  <c r="T23" i="39" s="1"/>
  <c r="T24" i="39" s="1"/>
  <c r="T25" i="39" s="1"/>
  <c r="T26" i="39" s="1"/>
  <c r="T27" i="39" s="1"/>
  <c r="T28" i="39" s="1"/>
  <c r="T29" i="39" s="1"/>
  <c r="T30" i="39" s="1"/>
  <c r="T31" i="39" s="1"/>
  <c r="T32" i="39" s="1"/>
  <c r="T33" i="39" s="1"/>
  <c r="T34" i="39" s="1"/>
  <c r="T35" i="39" s="1"/>
  <c r="T36" i="39" s="1"/>
  <c r="T37" i="39" s="1"/>
  <c r="V8" i="39"/>
  <c r="V9" i="39" s="1"/>
  <c r="V10" i="39" s="1"/>
  <c r="V11" i="39" s="1"/>
  <c r="V12" i="39" s="1"/>
  <c r="V13" i="39" s="1"/>
  <c r="V14" i="39" s="1"/>
  <c r="V15" i="39" s="1"/>
  <c r="V16" i="39" s="1"/>
  <c r="V17" i="39" s="1"/>
  <c r="V18" i="39" s="1"/>
  <c r="V19" i="39" s="1"/>
  <c r="V20" i="39" s="1"/>
  <c r="V21" i="39" s="1"/>
  <c r="V22" i="39" s="1"/>
  <c r="V23" i="39" s="1"/>
  <c r="V24" i="39" s="1"/>
  <c r="V25" i="39" s="1"/>
  <c r="V26" i="39" s="1"/>
  <c r="V27" i="39" s="1"/>
  <c r="V28" i="39" s="1"/>
  <c r="V29" i="39" s="1"/>
  <c r="V30" i="39" s="1"/>
  <c r="V31" i="39" s="1"/>
  <c r="V32" i="39" s="1"/>
  <c r="V33" i="39" s="1"/>
  <c r="V34" i="39" s="1"/>
  <c r="V35" i="39" s="1"/>
  <c r="V36" i="39" s="1"/>
  <c r="V37" i="39" s="1"/>
  <c r="X8" i="39"/>
  <c r="X9" i="39" s="1"/>
  <c r="X10" i="39" s="1"/>
  <c r="X11" i="39" s="1"/>
  <c r="X12" i="39" s="1"/>
  <c r="X13" i="39" s="1"/>
  <c r="X14" i="39" s="1"/>
  <c r="X15" i="39" s="1"/>
  <c r="X16" i="39" s="1"/>
  <c r="X17" i="39" s="1"/>
  <c r="X18" i="39" s="1"/>
  <c r="X19" i="39" s="1"/>
  <c r="X20" i="39" s="1"/>
  <c r="X21" i="39" s="1"/>
  <c r="X22" i="39" s="1"/>
  <c r="X23" i="39" s="1"/>
  <c r="X24" i="39" s="1"/>
  <c r="X25" i="39" s="1"/>
  <c r="X26" i="39" s="1"/>
  <c r="X27" i="39" s="1"/>
  <c r="X28" i="39" s="1"/>
  <c r="X29" i="39" s="1"/>
  <c r="X30" i="39" s="1"/>
  <c r="X31" i="39" s="1"/>
  <c r="X32" i="39" s="1"/>
  <c r="X33" i="39" s="1"/>
  <c r="X34" i="39" s="1"/>
  <c r="X35" i="39" s="1"/>
  <c r="X36" i="39" s="1"/>
  <c r="X37" i="39" s="1"/>
  <c r="Z8" i="39"/>
  <c r="Z9" i="39" s="1"/>
  <c r="Z10" i="39" s="1"/>
  <c r="Z11" i="39" s="1"/>
  <c r="Z12" i="39" s="1"/>
  <c r="Z13" i="39" s="1"/>
  <c r="Z14" i="39" s="1"/>
  <c r="Z15" i="39" s="1"/>
  <c r="Z16" i="39" s="1"/>
  <c r="Z17" i="39" s="1"/>
  <c r="Z18" i="39" s="1"/>
  <c r="Z19" i="39" s="1"/>
  <c r="Z20" i="39" s="1"/>
  <c r="Z21" i="39" s="1"/>
  <c r="Z22" i="39" s="1"/>
  <c r="Z23" i="39" s="1"/>
  <c r="Z24" i="39" s="1"/>
  <c r="Z25" i="39" s="1"/>
  <c r="Z26" i="39" s="1"/>
  <c r="Z27" i="39" s="1"/>
  <c r="Z28" i="39" s="1"/>
  <c r="Z29" i="39" s="1"/>
  <c r="Z30" i="39" s="1"/>
  <c r="Z31" i="39" s="1"/>
  <c r="Z32" i="39" s="1"/>
  <c r="Z33" i="39" s="1"/>
  <c r="Z34" i="39" s="1"/>
  <c r="Z35" i="39" s="1"/>
  <c r="Z36" i="39" s="1"/>
  <c r="Z37" i="39" s="1"/>
  <c r="S8" i="39"/>
  <c r="S9" i="39" s="1"/>
  <c r="S10" i="39" s="1"/>
  <c r="S11" i="39" s="1"/>
  <c r="S12" i="39" s="1"/>
  <c r="S13" i="39" s="1"/>
  <c r="S14" i="39" s="1"/>
  <c r="S15" i="39" s="1"/>
  <c r="S16" i="39" s="1"/>
  <c r="S17" i="39" s="1"/>
  <c r="S18" i="39" s="1"/>
  <c r="S19" i="39" s="1"/>
  <c r="S20" i="39" s="1"/>
  <c r="S21" i="39" s="1"/>
  <c r="S22" i="39" s="1"/>
  <c r="S23" i="39" s="1"/>
  <c r="S24" i="39" s="1"/>
  <c r="S25" i="39" s="1"/>
  <c r="S26" i="39" s="1"/>
  <c r="S27" i="39" s="1"/>
  <c r="S28" i="39" s="1"/>
  <c r="S29" i="39" s="1"/>
  <c r="S30" i="39" s="1"/>
  <c r="S31" i="39" s="1"/>
  <c r="S32" i="39" s="1"/>
  <c r="S33" i="39" s="1"/>
  <c r="S34" i="39" s="1"/>
  <c r="S35" i="39" s="1"/>
  <c r="S36" i="39" s="1"/>
  <c r="S37" i="39" s="1"/>
  <c r="U8" i="39"/>
  <c r="U9" i="39" s="1"/>
  <c r="U10" i="39" s="1"/>
  <c r="U11" i="39" s="1"/>
  <c r="U12" i="39" s="1"/>
  <c r="U13" i="39" s="1"/>
  <c r="U14" i="39" s="1"/>
  <c r="U15" i="39" s="1"/>
  <c r="U16" i="39" s="1"/>
  <c r="U17" i="39" s="1"/>
  <c r="U18" i="39" s="1"/>
  <c r="U19" i="39" s="1"/>
  <c r="U20" i="39" s="1"/>
  <c r="U21" i="39" s="1"/>
  <c r="U22" i="39" s="1"/>
  <c r="U23" i="39" s="1"/>
  <c r="U24" i="39" s="1"/>
  <c r="U25" i="39" s="1"/>
  <c r="U26" i="39" s="1"/>
  <c r="U27" i="39" s="1"/>
  <c r="U28" i="39" s="1"/>
  <c r="U29" i="39" s="1"/>
  <c r="U30" i="39" s="1"/>
  <c r="U31" i="39" s="1"/>
  <c r="U32" i="39" s="1"/>
  <c r="U33" i="39" s="1"/>
  <c r="U34" i="39" s="1"/>
  <c r="U35" i="39" s="1"/>
  <c r="U36" i="39" s="1"/>
  <c r="U37" i="39" s="1"/>
  <c r="W8" i="39"/>
  <c r="W9" i="39" s="1"/>
  <c r="W10" i="39" s="1"/>
  <c r="W11" i="39" s="1"/>
  <c r="W12" i="39" s="1"/>
  <c r="W13" i="39" s="1"/>
  <c r="W14" i="39" s="1"/>
  <c r="W15" i="39" s="1"/>
  <c r="W16" i="39" s="1"/>
  <c r="W17" i="39" s="1"/>
  <c r="W18" i="39" s="1"/>
  <c r="W19" i="39" s="1"/>
  <c r="W20" i="39" s="1"/>
  <c r="W21" i="39" s="1"/>
  <c r="W22" i="39" s="1"/>
  <c r="W23" i="39" s="1"/>
  <c r="W24" i="39" s="1"/>
  <c r="W25" i="39" s="1"/>
  <c r="W26" i="39" s="1"/>
  <c r="W27" i="39" s="1"/>
  <c r="W28" i="39" s="1"/>
  <c r="W29" i="39" s="1"/>
  <c r="W30" i="39" s="1"/>
  <c r="W31" i="39" s="1"/>
  <c r="W32" i="39" s="1"/>
  <c r="W33" i="39" s="1"/>
  <c r="W34" i="39" s="1"/>
  <c r="W35" i="39" s="1"/>
  <c r="W36" i="39" s="1"/>
  <c r="W37" i="39" s="1"/>
  <c r="Y8" i="39"/>
  <c r="Y9" i="39" s="1"/>
  <c r="Y10" i="39" s="1"/>
  <c r="Y11" i="39" s="1"/>
  <c r="Y12" i="39" s="1"/>
  <c r="Y13" i="39" s="1"/>
  <c r="Y14" i="39" s="1"/>
  <c r="Y15" i="39" s="1"/>
  <c r="Y16" i="39" s="1"/>
  <c r="Y17" i="39" s="1"/>
  <c r="Y18" i="39" s="1"/>
  <c r="Y19" i="39" s="1"/>
  <c r="Y20" i="39" s="1"/>
  <c r="Y21" i="39" s="1"/>
  <c r="Y22" i="39" s="1"/>
  <c r="Y23" i="39" s="1"/>
  <c r="Y24" i="39" s="1"/>
  <c r="Y25" i="39" s="1"/>
  <c r="Y26" i="39" s="1"/>
  <c r="Y27" i="39" s="1"/>
  <c r="Y28" i="39" s="1"/>
  <c r="Y29" i="39" s="1"/>
  <c r="Y30" i="39" s="1"/>
  <c r="Y31" i="39" s="1"/>
  <c r="Y32" i="39" s="1"/>
  <c r="Y33" i="39" s="1"/>
  <c r="Y34" i="39" s="1"/>
  <c r="Y35" i="39" s="1"/>
  <c r="Y36" i="39" s="1"/>
  <c r="Y37" i="39" s="1"/>
  <c r="AA8" i="39"/>
  <c r="AA9" i="39" s="1"/>
  <c r="AA10" i="39" s="1"/>
  <c r="AA11" i="39" s="1"/>
  <c r="AA12" i="39" s="1"/>
  <c r="AA13" i="39" s="1"/>
  <c r="AA14" i="39" s="1"/>
  <c r="AA15" i="39" s="1"/>
  <c r="AA16" i="39" s="1"/>
  <c r="AA17" i="39" s="1"/>
  <c r="AA18" i="39" s="1"/>
  <c r="AA19" i="39" s="1"/>
  <c r="AA20" i="39" s="1"/>
  <c r="AA21" i="39" s="1"/>
  <c r="AA22" i="39" s="1"/>
  <c r="AA23" i="39" s="1"/>
  <c r="AA24" i="39" s="1"/>
  <c r="AA25" i="39" s="1"/>
  <c r="AA26" i="39" s="1"/>
  <c r="AA27" i="39" s="1"/>
  <c r="AA28" i="39" s="1"/>
  <c r="AA29" i="39" s="1"/>
  <c r="AA30" i="39" s="1"/>
  <c r="AA31" i="39" s="1"/>
  <c r="AA32" i="39" s="1"/>
  <c r="AA33" i="39" s="1"/>
  <c r="AA34" i="39" s="1"/>
  <c r="AA35" i="39" s="1"/>
  <c r="AA36" i="39" s="1"/>
  <c r="AA37" i="39" s="1"/>
  <c r="M7" i="39"/>
  <c r="R7" i="39"/>
  <c r="N8" i="39"/>
  <c r="M9" i="39"/>
  <c r="N10" i="39"/>
  <c r="M11" i="39"/>
  <c r="M12" i="39"/>
  <c r="N13" i="39"/>
  <c r="M8" i="39"/>
  <c r="M10" i="39"/>
  <c r="M14" i="39"/>
  <c r="M13" i="39"/>
  <c r="O13" i="39" s="1"/>
  <c r="M15" i="39"/>
  <c r="N16" i="39"/>
  <c r="M17" i="39"/>
  <c r="N18" i="39"/>
  <c r="M19" i="39"/>
  <c r="N20" i="39"/>
  <c r="M21" i="39"/>
  <c r="N22" i="39"/>
  <c r="M23" i="39"/>
  <c r="N24" i="39"/>
  <c r="M25" i="39"/>
  <c r="N26" i="39"/>
  <c r="M27" i="39"/>
  <c r="N28" i="39"/>
  <c r="M29" i="39"/>
  <c r="N30" i="39"/>
  <c r="M31" i="39"/>
  <c r="N32" i="39"/>
  <c r="M33" i="39"/>
  <c r="N34" i="39"/>
  <c r="M35" i="39"/>
  <c r="N36" i="39"/>
  <c r="M37" i="39"/>
  <c r="N15" i="39"/>
  <c r="M16" i="39"/>
  <c r="N17" i="39"/>
  <c r="M18" i="39"/>
  <c r="N19" i="39"/>
  <c r="M20" i="39"/>
  <c r="M22" i="39"/>
  <c r="M24" i="39"/>
  <c r="M26" i="39"/>
  <c r="O26" i="39" s="1"/>
  <c r="M28" i="39"/>
  <c r="M30" i="39"/>
  <c r="M32" i="39"/>
  <c r="M34" i="39"/>
  <c r="O34" i="39" s="1"/>
  <c r="M36" i="39"/>
  <c r="G16" i="34" l="1"/>
  <c r="G8" i="34"/>
  <c r="G24" i="34"/>
  <c r="O30" i="39"/>
  <c r="O22" i="39"/>
  <c r="O10" i="40"/>
  <c r="G11" i="34"/>
  <c r="H8" i="37"/>
  <c r="O9" i="39"/>
  <c r="O8" i="40"/>
  <c r="O37" i="39"/>
  <c r="O33" i="39"/>
  <c r="O29" i="39"/>
  <c r="O25" i="39"/>
  <c r="O21" i="39"/>
  <c r="O12" i="39"/>
  <c r="O12" i="40"/>
  <c r="O11" i="40"/>
  <c r="L26" i="34"/>
  <c r="M26" i="34"/>
  <c r="I25" i="34"/>
  <c r="H27" i="34"/>
  <c r="H26" i="34" s="1"/>
  <c r="H25" i="34" s="1"/>
  <c r="H24" i="34" s="1"/>
  <c r="H23" i="34" s="1"/>
  <c r="H22" i="34" s="1"/>
  <c r="H21" i="34" s="1"/>
  <c r="H20" i="34" s="1"/>
  <c r="H19" i="34" s="1"/>
  <c r="H18" i="34" s="1"/>
  <c r="H17" i="34" s="1"/>
  <c r="H16" i="34" s="1"/>
  <c r="H15" i="34" s="1"/>
  <c r="H14" i="34" s="1"/>
  <c r="H13" i="34" s="1"/>
  <c r="H12" i="34" s="1"/>
  <c r="H11" i="34" s="1"/>
  <c r="H10" i="34" s="1"/>
  <c r="H9" i="34" s="1"/>
  <c r="H8" i="34" s="1"/>
  <c r="G27" i="34"/>
  <c r="N27" i="34"/>
  <c r="O11" i="39"/>
  <c r="O36" i="39"/>
  <c r="O32" i="39"/>
  <c r="O28" i="39"/>
  <c r="O24" i="39"/>
  <c r="O20" i="39"/>
  <c r="O18" i="39"/>
  <c r="O16" i="39"/>
  <c r="O35" i="39"/>
  <c r="O31" i="39"/>
  <c r="O27" i="39"/>
  <c r="O23" i="39"/>
  <c r="O14" i="39"/>
  <c r="O8" i="39"/>
  <c r="N15" i="40"/>
  <c r="O9" i="40"/>
  <c r="AF7" i="40"/>
  <c r="AD9" i="40"/>
  <c r="AE9" i="40"/>
  <c r="AE8" i="40"/>
  <c r="AD8" i="40"/>
  <c r="N39" i="39"/>
  <c r="M15" i="40"/>
  <c r="O7" i="40"/>
  <c r="O10" i="39"/>
  <c r="R10" i="40"/>
  <c r="AD7" i="39"/>
  <c r="AE7" i="39"/>
  <c r="R8" i="39"/>
  <c r="M39" i="39"/>
  <c r="O7" i="39"/>
  <c r="O19" i="39"/>
  <c r="O17" i="39"/>
  <c r="O15" i="39"/>
  <c r="F30" i="37" l="1"/>
  <c r="G30" i="37" s="1"/>
  <c r="H30" i="37" s="1"/>
  <c r="F23" i="37"/>
  <c r="G23" i="37" s="1"/>
  <c r="H23" i="37" s="1"/>
  <c r="F26" i="37"/>
  <c r="G26" i="37" s="1"/>
  <c r="H26" i="37" s="1"/>
  <c r="F24" i="37"/>
  <c r="G24" i="37" s="1"/>
  <c r="H24" i="37" s="1"/>
  <c r="F27" i="37"/>
  <c r="G27" i="37" s="1"/>
  <c r="H27" i="37" s="1"/>
  <c r="F29" i="37"/>
  <c r="G29" i="37" s="1"/>
  <c r="H29" i="37" s="1"/>
  <c r="F22" i="37"/>
  <c r="G22" i="37" s="1"/>
  <c r="H22" i="37" s="1"/>
  <c r="F25" i="37"/>
  <c r="G25" i="37" s="1"/>
  <c r="H25" i="37" s="1"/>
  <c r="F28" i="37"/>
  <c r="G28" i="37" s="1"/>
  <c r="H28" i="37" s="1"/>
  <c r="F21" i="37"/>
  <c r="G21" i="37" s="1"/>
  <c r="H21" i="37" s="1"/>
  <c r="H31" i="37" s="1"/>
  <c r="B25" i="37" s="1"/>
  <c r="B28" i="37" s="1"/>
  <c r="O15" i="40"/>
  <c r="L25" i="34"/>
  <c r="M25" i="34"/>
  <c r="I24" i="34"/>
  <c r="N26" i="34"/>
  <c r="AF9" i="40"/>
  <c r="AE10" i="40"/>
  <c r="AD10" i="40"/>
  <c r="R11" i="40"/>
  <c r="AF7" i="39"/>
  <c r="AF8" i="40"/>
  <c r="AE8" i="39"/>
  <c r="AD8" i="39"/>
  <c r="R9" i="39"/>
  <c r="O39" i="39"/>
  <c r="N25" i="34" l="1"/>
  <c r="M24" i="34"/>
  <c r="L24" i="34"/>
  <c r="I23" i="34"/>
  <c r="AF10" i="40"/>
  <c r="AF8" i="39"/>
  <c r="AD11" i="40"/>
  <c r="AE11" i="40"/>
  <c r="R12" i="40"/>
  <c r="AD9" i="39"/>
  <c r="AE9" i="39"/>
  <c r="R10" i="39"/>
  <c r="L23" i="34" l="1"/>
  <c r="I22" i="34"/>
  <c r="M23" i="34"/>
  <c r="N24" i="34"/>
  <c r="AF11" i="40"/>
  <c r="AE12" i="40"/>
  <c r="AD12" i="40"/>
  <c r="R13" i="40"/>
  <c r="AE10" i="39"/>
  <c r="AD10" i="39"/>
  <c r="R11" i="39"/>
  <c r="AF9" i="39"/>
  <c r="N23" i="34" l="1"/>
  <c r="L22" i="34"/>
  <c r="I21" i="34"/>
  <c r="M22" i="34"/>
  <c r="AD13" i="40"/>
  <c r="AE13" i="40"/>
  <c r="AE15" i="40" s="1"/>
  <c r="AF12" i="40"/>
  <c r="AF10" i="39"/>
  <c r="AE11" i="39"/>
  <c r="AD11" i="39"/>
  <c r="R12" i="39"/>
  <c r="L21" i="34" l="1"/>
  <c r="I20" i="34"/>
  <c r="M21" i="34"/>
  <c r="N22" i="34"/>
  <c r="AF13" i="40"/>
  <c r="AF15" i="40" s="1"/>
  <c r="AF11" i="39"/>
  <c r="AD12" i="39"/>
  <c r="AE12" i="39"/>
  <c r="R13" i="39"/>
  <c r="N21" i="34" l="1"/>
  <c r="I19" i="34"/>
  <c r="M20" i="34"/>
  <c r="L20" i="34"/>
  <c r="AF12" i="39"/>
  <c r="AE13" i="39"/>
  <c r="AD13" i="39"/>
  <c r="R14" i="39"/>
  <c r="I18" i="34" l="1"/>
  <c r="M19" i="34"/>
  <c r="L19" i="34"/>
  <c r="N20" i="34"/>
  <c r="AF13" i="39"/>
  <c r="AD14" i="39"/>
  <c r="AE14" i="39"/>
  <c r="R15" i="39"/>
  <c r="M18" i="34" l="1"/>
  <c r="I17" i="34"/>
  <c r="L18" i="34"/>
  <c r="N18" i="34" s="1"/>
  <c r="N19" i="34"/>
  <c r="AF14" i="39"/>
  <c r="AD15" i="39"/>
  <c r="AE15" i="39"/>
  <c r="R16" i="39"/>
  <c r="M17" i="34" l="1"/>
  <c r="L17" i="34"/>
  <c r="I16" i="34"/>
  <c r="AE16" i="39"/>
  <c r="AD16" i="39"/>
  <c r="R17" i="39"/>
  <c r="AF15" i="39"/>
  <c r="N17" i="34" l="1"/>
  <c r="L16" i="34"/>
  <c r="I15" i="34"/>
  <c r="M16" i="34"/>
  <c r="AD17" i="39"/>
  <c r="AE17" i="39"/>
  <c r="R18" i="39"/>
  <c r="AF16" i="39"/>
  <c r="M15" i="34" l="1"/>
  <c r="L15" i="34"/>
  <c r="I14" i="34"/>
  <c r="N16" i="34"/>
  <c r="AF17" i="39"/>
  <c r="AE18" i="39"/>
  <c r="AD18" i="39"/>
  <c r="R19" i="39"/>
  <c r="N15" i="34" l="1"/>
  <c r="M14" i="34"/>
  <c r="I13" i="34"/>
  <c r="L14" i="34"/>
  <c r="N14" i="34" s="1"/>
  <c r="AD19" i="39"/>
  <c r="AE19" i="39"/>
  <c r="R20" i="39"/>
  <c r="AF18" i="39"/>
  <c r="L13" i="34" l="1"/>
  <c r="M13" i="34"/>
  <c r="I12" i="34"/>
  <c r="AF19" i="39"/>
  <c r="AE20" i="39"/>
  <c r="AD20" i="39"/>
  <c r="R21" i="39"/>
  <c r="N13" i="34" l="1"/>
  <c r="L12" i="34"/>
  <c r="I11" i="34"/>
  <c r="M12" i="34"/>
  <c r="AD21" i="39"/>
  <c r="AE21" i="39"/>
  <c r="R22" i="39"/>
  <c r="AF20" i="39"/>
  <c r="N12" i="34" l="1"/>
  <c r="L11" i="34"/>
  <c r="I10" i="34"/>
  <c r="M11" i="34"/>
  <c r="AF21" i="39"/>
  <c r="AE22" i="39"/>
  <c r="AD22" i="39"/>
  <c r="R23" i="39"/>
  <c r="M10" i="34" l="1"/>
  <c r="I9" i="34"/>
  <c r="L10" i="34"/>
  <c r="N10" i="34" s="1"/>
  <c r="N11" i="34"/>
  <c r="AD23" i="39"/>
  <c r="AE23" i="39"/>
  <c r="R24" i="39"/>
  <c r="AF22" i="39"/>
  <c r="L9" i="34" l="1"/>
  <c r="M9" i="34"/>
  <c r="I8" i="34"/>
  <c r="AF23" i="39"/>
  <c r="AE24" i="39"/>
  <c r="AD24" i="39"/>
  <c r="R25" i="39"/>
  <c r="L8" i="34" l="1"/>
  <c r="M8" i="34"/>
  <c r="N9" i="34"/>
  <c r="AD25" i="39"/>
  <c r="AE25" i="39"/>
  <c r="R26" i="39"/>
  <c r="AF24" i="39"/>
  <c r="N8" i="34" l="1"/>
  <c r="AF25" i="39"/>
  <c r="AE26" i="39"/>
  <c r="AD26" i="39"/>
  <c r="R27" i="39"/>
  <c r="AD27" i="39" l="1"/>
  <c r="AE27" i="39"/>
  <c r="R28" i="39"/>
  <c r="AF26" i="39"/>
  <c r="AF27" i="39" l="1"/>
  <c r="AE28" i="39"/>
  <c r="AD28" i="39"/>
  <c r="R29" i="39"/>
  <c r="AD29" i="39" l="1"/>
  <c r="AE29" i="39"/>
  <c r="R30" i="39"/>
  <c r="AF28" i="39"/>
  <c r="AF29" i="39" l="1"/>
  <c r="AE30" i="39"/>
  <c r="AD30" i="39"/>
  <c r="R31" i="39"/>
  <c r="AD31" i="39" l="1"/>
  <c r="AE31" i="39"/>
  <c r="R32" i="39"/>
  <c r="AF30" i="39"/>
  <c r="AF31" i="39" l="1"/>
  <c r="AE32" i="39"/>
  <c r="AD32" i="39"/>
  <c r="R33" i="39"/>
  <c r="AD33" i="39" l="1"/>
  <c r="AE33" i="39"/>
  <c r="R34" i="39"/>
  <c r="AF32" i="39"/>
  <c r="AF33" i="39" l="1"/>
  <c r="AE34" i="39"/>
  <c r="AD34" i="39"/>
  <c r="R35" i="39"/>
  <c r="AD35" i="39" l="1"/>
  <c r="AE35" i="39"/>
  <c r="R36" i="39"/>
  <c r="AF34" i="39"/>
  <c r="AF35" i="39" l="1"/>
  <c r="AE36" i="39"/>
  <c r="AD36" i="39"/>
  <c r="R37" i="39"/>
  <c r="AD37" i="39" l="1"/>
  <c r="AE37" i="39"/>
  <c r="AE39" i="39" s="1"/>
  <c r="AF36" i="39"/>
  <c r="AF37" i="39" l="1"/>
  <c r="AF39" i="39" s="1"/>
</calcChain>
</file>

<file path=xl/sharedStrings.xml><?xml version="1.0" encoding="utf-8"?>
<sst xmlns="http://schemas.openxmlformats.org/spreadsheetml/2006/main" count="283" uniqueCount="84">
  <si>
    <t>t</t>
  </si>
  <si>
    <t>Date</t>
  </si>
  <si>
    <t>Open</t>
  </si>
  <si>
    <t>High</t>
  </si>
  <si>
    <t>Low</t>
  </si>
  <si>
    <t>Close</t>
  </si>
  <si>
    <t>Volume</t>
  </si>
  <si>
    <t>N/A</t>
  </si>
  <si>
    <t>Price Data for Three Target Firms</t>
  </si>
  <si>
    <t>Target Firm</t>
  </si>
  <si>
    <t>Symbol</t>
  </si>
  <si>
    <t>Announcement Date</t>
  </si>
  <si>
    <t>Fleet Boston</t>
  </si>
  <si>
    <t>FBF</t>
  </si>
  <si>
    <t>Disney</t>
  </si>
  <si>
    <t>DIS</t>
  </si>
  <si>
    <t>AT&amp;T Wireless</t>
  </si>
  <si>
    <t>AWE</t>
  </si>
  <si>
    <t>Calendar Date</t>
  </si>
  <si>
    <t>Adj. Close</t>
  </si>
  <si>
    <t>Returns Data for Three Target Firms</t>
  </si>
  <si>
    <t xml:space="preserve">          PRICES               </t>
  </si>
  <si>
    <t xml:space="preserve">       RETURNS        </t>
  </si>
  <si>
    <t>DATA FOR THE S&amp;P 500 (^GSPC)</t>
  </si>
  <si>
    <t>Return</t>
  </si>
  <si>
    <t>Abnormal Returns Data for Three Target Firms</t>
  </si>
  <si>
    <t xml:space="preserve">      Abnormal Returns      </t>
  </si>
  <si>
    <t>Average</t>
  </si>
  <si>
    <t>Residual</t>
  </si>
  <si>
    <t>Normal</t>
  </si>
  <si>
    <t xml:space="preserve">   CAR   </t>
  </si>
  <si>
    <t xml:space="preserve">   CAR</t>
  </si>
  <si>
    <t>Residuals (ARs)</t>
  </si>
  <si>
    <t xml:space="preserve">     s      </t>
  </si>
  <si>
    <t>Deviate</t>
  </si>
  <si>
    <t>Back Test for Mean Reversion or Momentum Evidence</t>
  </si>
  <si>
    <r>
      <t>Price</t>
    </r>
    <r>
      <rPr>
        <b/>
        <vertAlign val="subscript"/>
        <sz val="16"/>
        <rFont val="Times New Roman"/>
        <family val="1"/>
      </rPr>
      <t>t</t>
    </r>
  </si>
  <si>
    <r>
      <t>Return</t>
    </r>
    <r>
      <rPr>
        <b/>
        <vertAlign val="subscript"/>
        <sz val="16"/>
        <rFont val="Times New Roman"/>
        <family val="1"/>
      </rPr>
      <t>t</t>
    </r>
  </si>
  <si>
    <r>
      <t>Return</t>
    </r>
    <r>
      <rPr>
        <b/>
        <vertAlign val="subscript"/>
        <sz val="16"/>
        <rFont val="Times New Roman"/>
        <family val="1"/>
      </rPr>
      <t>t-1</t>
    </r>
  </si>
  <si>
    <r>
      <t>= COV(r</t>
    </r>
    <r>
      <rPr>
        <b/>
        <vertAlign val="subscript"/>
        <sz val="16"/>
        <rFont val="Times New Roman"/>
        <family val="1"/>
      </rPr>
      <t>t</t>
    </r>
    <r>
      <rPr>
        <b/>
        <sz val="16"/>
        <rFont val="Times New Roman"/>
        <family val="1"/>
      </rPr>
      <t>, r</t>
    </r>
    <r>
      <rPr>
        <b/>
        <vertAlign val="subscript"/>
        <sz val="16"/>
        <rFont val="Times New Roman"/>
        <family val="1"/>
      </rPr>
      <t>t-1</t>
    </r>
    <r>
      <rPr>
        <b/>
        <sz val="16"/>
        <rFont val="Times New Roman"/>
        <family val="1"/>
      </rPr>
      <t>)</t>
    </r>
  </si>
  <si>
    <r>
      <t>= VAR( r</t>
    </r>
    <r>
      <rPr>
        <b/>
        <vertAlign val="subscript"/>
        <sz val="16"/>
        <rFont val="Times New Roman"/>
        <family val="1"/>
      </rPr>
      <t>t-1</t>
    </r>
    <r>
      <rPr>
        <b/>
        <sz val="16"/>
        <rFont val="Times New Roman"/>
        <family val="1"/>
      </rPr>
      <t>)</t>
    </r>
  </si>
  <si>
    <t>= b</t>
  </si>
  <si>
    <t>Evidence for Momentum</t>
  </si>
  <si>
    <t>= a</t>
  </si>
  <si>
    <t>Test for Significance of Momentum Coefficient</t>
  </si>
  <si>
    <r>
      <t>E[R</t>
    </r>
    <r>
      <rPr>
        <b/>
        <vertAlign val="subscript"/>
        <sz val="16"/>
        <rFont val="Times New Roman"/>
        <family val="1"/>
      </rPr>
      <t>t</t>
    </r>
    <r>
      <rPr>
        <b/>
        <sz val="16"/>
        <rFont val="Times New Roman"/>
        <family val="1"/>
      </rPr>
      <t>]</t>
    </r>
  </si>
  <si>
    <r>
      <t>,</t>
    </r>
    <r>
      <rPr>
        <b/>
        <vertAlign val="subscript"/>
        <sz val="16"/>
        <rFont val="Times New Roman"/>
        <family val="1"/>
      </rPr>
      <t>i</t>
    </r>
  </si>
  <si>
    <r>
      <t>,</t>
    </r>
    <r>
      <rPr>
        <b/>
        <vertAlign val="subscript"/>
        <sz val="16"/>
        <rFont val="Times New Roman"/>
        <family val="1"/>
      </rPr>
      <t>i</t>
    </r>
    <r>
      <rPr>
        <b/>
        <vertAlign val="superscript"/>
        <sz val="16"/>
        <rFont val="Times New Roman"/>
        <family val="1"/>
      </rPr>
      <t>2</t>
    </r>
  </si>
  <si>
    <t>se(b)=</t>
  </si>
  <si>
    <t xml:space="preserve">t = </t>
  </si>
  <si>
    <t>Significant at .025 level</t>
  </si>
  <si>
    <t>SSE=</t>
  </si>
  <si>
    <t>Normally Distributed Random Variables with a Known Event Disturbance</t>
  </si>
  <si>
    <t>Mean return for stocks is zero</t>
  </si>
  <si>
    <t>σ =</t>
  </si>
  <si>
    <t>Disturbances:</t>
  </si>
  <si>
    <t>Day 15 =</t>
  </si>
  <si>
    <t xml:space="preserve">Day 16 = </t>
  </si>
  <si>
    <t xml:space="preserve">Day 17 = </t>
  </si>
  <si>
    <t xml:space="preserve">                Average Residuals</t>
  </si>
  <si>
    <t xml:space="preserve">                       Cumulative Average Residuals for Individual Stocks</t>
  </si>
  <si>
    <t>Cumulative Average Residual Statistics</t>
  </si>
  <si>
    <t>Day</t>
  </si>
  <si>
    <t>Stock 1</t>
  </si>
  <si>
    <t>Stock 2</t>
  </si>
  <si>
    <t>Stock 3</t>
  </si>
  <si>
    <t>Stock 4</t>
  </si>
  <si>
    <t>Stock 5</t>
  </si>
  <si>
    <t>Stock 6</t>
  </si>
  <si>
    <t>Stock 7</t>
  </si>
  <si>
    <t>Stock 8</t>
  </si>
  <si>
    <t>Stock 9</t>
  </si>
  <si>
    <t>Stock 10</t>
  </si>
  <si>
    <r>
      <t xml:space="preserve">           AR</t>
    </r>
    <r>
      <rPr>
        <b/>
        <u/>
        <vertAlign val="subscript"/>
        <sz val="11"/>
        <color indexed="8"/>
        <rFont val="Calibri"/>
        <family val="2"/>
      </rPr>
      <t>t</t>
    </r>
  </si>
  <si>
    <r>
      <t>σ</t>
    </r>
    <r>
      <rPr>
        <b/>
        <u/>
        <vertAlign val="subscript"/>
        <sz val="11"/>
        <color indexed="8"/>
        <rFont val="Calibri"/>
        <family val="2"/>
      </rPr>
      <t>t</t>
    </r>
  </si>
  <si>
    <t>Normal Deviate</t>
  </si>
  <si>
    <r>
      <t xml:space="preserve">          CAR</t>
    </r>
    <r>
      <rPr>
        <b/>
        <u/>
        <vertAlign val="subscript"/>
        <sz val="11"/>
        <color indexed="8"/>
        <rFont val="Calibri"/>
        <family val="2"/>
      </rPr>
      <t>t</t>
    </r>
  </si>
  <si>
    <t>Averages:</t>
  </si>
  <si>
    <t>Day 3 =</t>
  </si>
  <si>
    <t xml:space="preserve">Day 4= </t>
  </si>
  <si>
    <t xml:space="preserve">Day 5 = </t>
  </si>
  <si>
    <t xml:space="preserve">           ARt</t>
  </si>
  <si>
    <t>σt</t>
  </si>
  <si>
    <t xml:space="preserve">          CARt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</si>
</sst>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4"/>
      <name val="Arial"/>
      <family val="2"/>
    </font>
    <font>
      <sz val="7.9"/>
      <name val="Arial"/>
      <family val="2"/>
    </font>
    <font>
      <b/>
      <u/>
      <sz val="10"/>
      <name val="Symbol"/>
      <family val="1"/>
      <charset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Times New Roman"/>
      <family val="1"/>
    </font>
    <font>
      <b/>
      <vertAlign val="subscript"/>
      <sz val="16"/>
      <name val="Times New Roman"/>
      <family val="1"/>
    </font>
    <font>
      <sz val="16"/>
      <name val="Times New Roman"/>
      <family val="1"/>
    </font>
    <font>
      <sz val="12"/>
      <name val="Arial"/>
      <family val="2"/>
    </font>
    <font>
      <b/>
      <sz val="16"/>
      <name val="WP Greek Century"/>
      <charset val="2"/>
    </font>
    <font>
      <b/>
      <vertAlign val="superscript"/>
      <sz val="16"/>
      <name val="Times New Roman"/>
      <family val="1"/>
    </font>
    <font>
      <sz val="16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u/>
      <vertAlign val="subscript"/>
      <sz val="11"/>
      <color indexed="8"/>
      <name val="Calibri"/>
      <family val="2"/>
    </font>
    <font>
      <b/>
      <u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1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</cellStyleXfs>
  <cellXfs count="45">
    <xf numFmtId="0" fontId="0" fillId="0" borderId="0" xfId="0"/>
    <xf numFmtId="0" fontId="5" fillId="0" borderId="0" xfId="0" applyFont="1"/>
    <xf numFmtId="0" fontId="0" fillId="2" borderId="0" xfId="0" applyFill="1"/>
    <xf numFmtId="0" fontId="10" fillId="2" borderId="0" xfId="1" applyFont="1" applyFill="1"/>
    <xf numFmtId="0" fontId="7" fillId="2" borderId="0" xfId="1" applyFill="1"/>
    <xf numFmtId="0" fontId="7" fillId="0" borderId="0" xfId="1"/>
    <xf numFmtId="0" fontId="8" fillId="0" borderId="0" xfId="1" applyFont="1"/>
    <xf numFmtId="14" fontId="7" fillId="0" borderId="0" xfId="1" applyNumberFormat="1"/>
    <xf numFmtId="0" fontId="6" fillId="0" borderId="0" xfId="1" applyFont="1"/>
    <xf numFmtId="15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 wrapText="1"/>
    </xf>
    <xf numFmtId="3" fontId="11" fillId="0" borderId="0" xfId="1" applyNumberFormat="1" applyFont="1" applyAlignment="1">
      <alignment horizontal="right" wrapText="1"/>
    </xf>
    <xf numFmtId="0" fontId="9" fillId="0" borderId="0" xfId="1" applyFont="1"/>
    <xf numFmtId="14" fontId="9" fillId="0" borderId="0" xfId="1" applyNumberFormat="1" applyFont="1"/>
    <xf numFmtId="4" fontId="11" fillId="0" borderId="0" xfId="1" applyNumberFormat="1" applyFont="1" applyAlignment="1">
      <alignment horizontal="right" wrapText="1"/>
    </xf>
    <xf numFmtId="0" fontId="12" fillId="0" borderId="0" xfId="1" applyFont="1"/>
    <xf numFmtId="0" fontId="8" fillId="0" borderId="0" xfId="1" applyFont="1" applyAlignment="1">
      <alignment horizontal="center"/>
    </xf>
    <xf numFmtId="0" fontId="14" fillId="2" borderId="0" xfId="0" applyFont="1" applyFill="1"/>
    <xf numFmtId="0" fontId="15" fillId="0" borderId="1" xfId="0" applyFont="1" applyBorder="1" applyAlignment="1">
      <alignment horizontal="center" vertical="top" wrapText="1"/>
    </xf>
    <xf numFmtId="0" fontId="15" fillId="0" borderId="0" xfId="0" applyFont="1"/>
    <xf numFmtId="0" fontId="15" fillId="0" borderId="0" xfId="0" quotePrefix="1" applyFont="1" applyFill="1" applyBorder="1" applyAlignment="1">
      <alignment horizontal="center" vertical="top" wrapText="1"/>
    </xf>
    <xf numFmtId="14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5" fillId="0" borderId="0" xfId="0" quotePrefix="1" applyFont="1"/>
    <xf numFmtId="0" fontId="14" fillId="0" borderId="0" xfId="0" applyFont="1"/>
    <xf numFmtId="0" fontId="14" fillId="0" borderId="0" xfId="0" quotePrefix="1" applyFont="1"/>
    <xf numFmtId="0" fontId="14" fillId="3" borderId="0" xfId="0" applyFont="1" applyFill="1"/>
    <xf numFmtId="0" fontId="0" fillId="3" borderId="0" xfId="0" applyFill="1"/>
    <xf numFmtId="0" fontId="18" fillId="3" borderId="0" xfId="0" applyFont="1" applyFill="1"/>
    <xf numFmtId="14" fontId="17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2" borderId="0" xfId="0" applyFont="1" applyFill="1"/>
    <xf numFmtId="0" fontId="19" fillId="0" borderId="1" xfId="0" applyFont="1" applyBorder="1" applyAlignment="1">
      <alignment horizontal="center" vertical="top" wrapText="1"/>
    </xf>
    <xf numFmtId="0" fontId="21" fillId="0" borderId="0" xfId="0" applyFont="1"/>
    <xf numFmtId="0" fontId="17" fillId="0" borderId="3" xfId="0" applyFont="1" applyBorder="1" applyAlignment="1">
      <alignment horizontal="center" vertical="top" wrapText="1"/>
    </xf>
    <xf numFmtId="0" fontId="1" fillId="0" borderId="0" xfId="6"/>
    <xf numFmtId="0" fontId="24" fillId="4" borderId="0" xfId="6" applyFont="1" applyFill="1"/>
    <xf numFmtId="0" fontId="1" fillId="4" borderId="0" xfId="6" applyFill="1"/>
    <xf numFmtId="0" fontId="1" fillId="0" borderId="0" xfId="6" applyFont="1"/>
    <xf numFmtId="0" fontId="25" fillId="0" borderId="0" xfId="6" applyFont="1"/>
    <xf numFmtId="0" fontId="23" fillId="0" borderId="0" xfId="6" applyFont="1"/>
    <xf numFmtId="0" fontId="26" fillId="0" borderId="0" xfId="6" applyFont="1"/>
    <xf numFmtId="0" fontId="28" fillId="0" borderId="0" xfId="6" applyFont="1"/>
    <xf numFmtId="0" fontId="22" fillId="0" borderId="0" xfId="6" applyFont="1"/>
    <xf numFmtId="0" fontId="22" fillId="0" borderId="0" xfId="6" applyFont="1" applyFill="1"/>
  </cellXfs>
  <cellStyles count="11">
    <cellStyle name="Normal" xfId="0" builtinId="0"/>
    <cellStyle name="Normal 11" xfId="7" xr:uid="{00000000-0005-0000-0000-000001000000}"/>
    <cellStyle name="Normal 12" xfId="8" xr:uid="{00000000-0005-0000-0000-000002000000}"/>
    <cellStyle name="Normal 2" xfId="1" xr:uid="{00000000-0005-0000-0000-000003000000}"/>
    <cellStyle name="Normal 3" xfId="2" xr:uid="{00000000-0005-0000-0000-000004000000}"/>
    <cellStyle name="Normal 4" xfId="3" xr:uid="{00000000-0005-0000-0000-000005000000}"/>
    <cellStyle name="Normal 5" xfId="4" xr:uid="{00000000-0005-0000-0000-000006000000}"/>
    <cellStyle name="Normal 5 2" xfId="6" xr:uid="{00000000-0005-0000-0000-000007000000}"/>
    <cellStyle name="Normal 6" xfId="5" xr:uid="{00000000-0005-0000-0000-000008000000}"/>
    <cellStyle name="Normal 7" xfId="9" xr:uid="{00000000-0005-0000-0000-000009000000}"/>
    <cellStyle name="Normal 9" xfId="10" xr:uid="{00000000-0005-0000-0000-00000A000000}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</xdr:colOff>
          <xdr:row>8</xdr:row>
          <xdr:rowOff>152400</xdr:rowOff>
        </xdr:from>
        <xdr:to>
          <xdr:col>12</xdr:col>
          <xdr:colOff>123825</xdr:colOff>
          <xdr:row>10</xdr:row>
          <xdr:rowOff>104775</xdr:rowOff>
        </xdr:to>
        <xdr:sp macro="" textlink="">
          <xdr:nvSpPr>
            <xdr:cNvPr id="183297" name="Object 1" hidden="1">
              <a:extLst>
                <a:ext uri="{63B3BB69-23CF-44E3-9099-C40C66FF867C}">
                  <a14:compatExt spid="_x0000_s183297"/>
                </a:ext>
                <a:ext uri="{FF2B5EF4-FFF2-40B4-BE49-F238E27FC236}">
                  <a16:creationId xmlns:a16="http://schemas.microsoft.com/office/drawing/2014/main" id="{00000000-0008-0000-0000-000001C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23</xdr:row>
          <xdr:rowOff>114300</xdr:rowOff>
        </xdr:from>
        <xdr:to>
          <xdr:col>15</xdr:col>
          <xdr:colOff>390525</xdr:colOff>
          <xdr:row>27</xdr:row>
          <xdr:rowOff>114300</xdr:rowOff>
        </xdr:to>
        <xdr:sp macro="" textlink="">
          <xdr:nvSpPr>
            <xdr:cNvPr id="183298" name="Object 2" hidden="1">
              <a:extLst>
                <a:ext uri="{63B3BB69-23CF-44E3-9099-C40C66FF867C}">
                  <a14:compatExt spid="_x0000_s183298"/>
                </a:ext>
                <a:ext uri="{FF2B5EF4-FFF2-40B4-BE49-F238E27FC236}">
                  <a16:creationId xmlns:a16="http://schemas.microsoft.com/office/drawing/2014/main" id="{00000000-0008-0000-0000-000002C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n%20Teall/Desktop/WP51/S07/EQUITY/396QLectureSpread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Two Stage Growth  Model"/>
      <sheetName val="Three Stage Growth  Model"/>
      <sheetName val="Merger Valuation - Vodafone"/>
      <sheetName val="Certainty Equivalence Example"/>
      <sheetName val="Merger Between Leveraged Firms"/>
      <sheetName val="Merger Between Leveraged Firms2"/>
      <sheetName val="Event Study Price Data"/>
      <sheetName val="Event Study Returns Data"/>
      <sheetName val="Event Study Market Data"/>
      <sheetName val="Event Study Residu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C3" t="str">
            <v>FBF</v>
          </cell>
        </row>
        <row r="4">
          <cell r="C4" t="str">
            <v>DIS</v>
          </cell>
        </row>
        <row r="5">
          <cell r="C5" t="str">
            <v>AWE</v>
          </cell>
        </row>
        <row r="10">
          <cell r="H10">
            <v>39.69</v>
          </cell>
          <cell r="P10">
            <v>26.73</v>
          </cell>
          <cell r="X10">
            <v>11.08</v>
          </cell>
        </row>
        <row r="11">
          <cell r="H11">
            <v>39.840000000000003</v>
          </cell>
          <cell r="P11">
            <v>26.3</v>
          </cell>
          <cell r="X11">
            <v>11.16</v>
          </cell>
        </row>
        <row r="12">
          <cell r="H12">
            <v>40.26</v>
          </cell>
          <cell r="P12">
            <v>25.96</v>
          </cell>
          <cell r="X12">
            <v>11.05</v>
          </cell>
        </row>
        <row r="13">
          <cell r="H13">
            <v>39.89</v>
          </cell>
          <cell r="P13">
            <v>26.75</v>
          </cell>
          <cell r="X13">
            <v>11.03</v>
          </cell>
        </row>
        <row r="14">
          <cell r="H14">
            <v>39.6</v>
          </cell>
          <cell r="P14">
            <v>26.55</v>
          </cell>
          <cell r="X14">
            <v>11.02</v>
          </cell>
        </row>
        <row r="15">
          <cell r="H15">
            <v>39.86</v>
          </cell>
          <cell r="P15">
            <v>27</v>
          </cell>
          <cell r="X15">
            <v>11.17</v>
          </cell>
        </row>
        <row r="16">
          <cell r="H16">
            <v>39.729999999999997</v>
          </cell>
          <cell r="P16">
            <v>26.71</v>
          </cell>
          <cell r="X16">
            <v>10.93</v>
          </cell>
        </row>
        <row r="17">
          <cell r="H17">
            <v>39.450000000000003</v>
          </cell>
          <cell r="P17">
            <v>26.9</v>
          </cell>
          <cell r="X17">
            <v>10.61</v>
          </cell>
        </row>
        <row r="18">
          <cell r="H18">
            <v>38.9</v>
          </cell>
          <cell r="P18">
            <v>26.92</v>
          </cell>
          <cell r="X18">
            <v>10.56</v>
          </cell>
        </row>
        <row r="19">
          <cell r="H19">
            <v>38.17</v>
          </cell>
          <cell r="P19">
            <v>28</v>
          </cell>
          <cell r="X19">
            <v>10.99</v>
          </cell>
        </row>
        <row r="20">
          <cell r="H20">
            <v>38.56</v>
          </cell>
          <cell r="P20">
            <v>27.6</v>
          </cell>
          <cell r="X20">
            <v>10.39</v>
          </cell>
        </row>
        <row r="21">
          <cell r="H21">
            <v>31.28</v>
          </cell>
          <cell r="P21">
            <v>24.08</v>
          </cell>
          <cell r="X21">
            <v>9.99</v>
          </cell>
        </row>
        <row r="22">
          <cell r="H22">
            <v>31.54</v>
          </cell>
          <cell r="P22">
            <v>23.77</v>
          </cell>
          <cell r="X22">
            <v>9.81</v>
          </cell>
        </row>
        <row r="23">
          <cell r="H23">
            <v>31.47</v>
          </cell>
          <cell r="P23">
            <v>23.35</v>
          </cell>
          <cell r="X23">
            <v>9.99</v>
          </cell>
        </row>
        <row r="24">
          <cell r="H24">
            <v>31.88</v>
          </cell>
          <cell r="P24">
            <v>23.2</v>
          </cell>
          <cell r="X24">
            <v>8.5500000000000007</v>
          </cell>
        </row>
        <row r="25">
          <cell r="H25">
            <v>32.17</v>
          </cell>
          <cell r="P25">
            <v>23.19</v>
          </cell>
          <cell r="X25">
            <v>8.1300000000000008</v>
          </cell>
        </row>
        <row r="26">
          <cell r="H26">
            <v>32.08</v>
          </cell>
          <cell r="P26">
            <v>23.26</v>
          </cell>
          <cell r="X26">
            <v>8.15</v>
          </cell>
        </row>
        <row r="27">
          <cell r="H27">
            <v>32.31</v>
          </cell>
          <cell r="P27">
            <v>23.8</v>
          </cell>
          <cell r="X27">
            <v>8.24</v>
          </cell>
        </row>
        <row r="28">
          <cell r="H28">
            <v>31.99</v>
          </cell>
          <cell r="P28">
            <v>24</v>
          </cell>
          <cell r="X28">
            <v>8.2100000000000009</v>
          </cell>
        </row>
        <row r="29">
          <cell r="H29">
            <v>32.1</v>
          </cell>
          <cell r="P29">
            <v>24.45</v>
          </cell>
          <cell r="X29">
            <v>8.2899999999999991</v>
          </cell>
        </row>
        <row r="30">
          <cell r="H30">
            <v>31.87</v>
          </cell>
          <cell r="P30">
            <v>23.67</v>
          </cell>
          <cell r="X30">
            <v>8.0299999999999994</v>
          </cell>
        </row>
      </sheetData>
      <sheetData sheetId="8">
        <row r="8">
          <cell r="E8">
            <v>-3.7650602409640133E-3</v>
          </cell>
          <cell r="F8">
            <v>1.6349809885931599E-2</v>
          </cell>
          <cell r="G8">
            <v>-7.1684587813619638E-3</v>
          </cell>
        </row>
        <row r="9">
          <cell r="E9">
            <v>-1.0432190760059523E-2</v>
          </cell>
          <cell r="F9">
            <v>1.3097072419106404E-2</v>
          </cell>
          <cell r="G9">
            <v>9.9547511312216841E-3</v>
          </cell>
        </row>
        <row r="10">
          <cell r="E10">
            <v>9.2755076460264707E-3</v>
          </cell>
          <cell r="F10">
            <v>-2.9532710280373853E-2</v>
          </cell>
          <cell r="G10">
            <v>1.8132366273799772E-3</v>
          </cell>
        </row>
        <row r="11">
          <cell r="E11">
            <v>7.3232323232323981E-3</v>
          </cell>
          <cell r="F11">
            <v>7.532956685499137E-3</v>
          </cell>
          <cell r="G11">
            <v>9.0744101633388752E-4</v>
          </cell>
        </row>
        <row r="12">
          <cell r="E12">
            <v>-6.5228299046662386E-3</v>
          </cell>
          <cell r="F12">
            <v>-1.6666666666666607E-2</v>
          </cell>
          <cell r="G12">
            <v>-1.3428827215756556E-2</v>
          </cell>
        </row>
        <row r="13">
          <cell r="E13">
            <v>3.2720865844451108E-3</v>
          </cell>
          <cell r="F13">
            <v>1.0857356795207718E-2</v>
          </cell>
          <cell r="G13">
            <v>2.1957913998170264E-2</v>
          </cell>
        </row>
        <row r="14">
          <cell r="E14">
            <v>7.0975918884663702E-3</v>
          </cell>
          <cell r="F14">
            <v>-7.0631970260222054E-3</v>
          </cell>
          <cell r="G14">
            <v>3.016022620169645E-2</v>
          </cell>
        </row>
        <row r="15">
          <cell r="E15">
            <v>1.413881748071999E-2</v>
          </cell>
          <cell r="F15">
            <v>-7.4294205052016782E-4</v>
          </cell>
          <cell r="G15">
            <v>4.7348484848483974E-3</v>
          </cell>
        </row>
        <row r="16">
          <cell r="E16">
            <v>1.9124967251768377E-2</v>
          </cell>
          <cell r="F16">
            <v>-3.8571428571428479E-2</v>
          </cell>
          <cell r="G16">
            <v>-3.9126478616924421E-2</v>
          </cell>
        </row>
        <row r="17">
          <cell r="E17">
            <v>-1.0114107883817391E-2</v>
          </cell>
          <cell r="F17">
            <v>1.4492753623188248E-2</v>
          </cell>
          <cell r="G17">
            <v>5.7747834456207903E-2</v>
          </cell>
        </row>
        <row r="18">
          <cell r="E18">
            <v>0.23273657289002569</v>
          </cell>
          <cell r="F18">
            <v>0.14617940199335555</v>
          </cell>
          <cell r="G18">
            <v>4.0040040040040026E-2</v>
          </cell>
        </row>
        <row r="19">
          <cell r="E19">
            <v>-8.2435003170576726E-3</v>
          </cell>
          <cell r="F19">
            <v>1.3041649137568223E-2</v>
          </cell>
          <cell r="G19">
            <v>1.8348623853210899E-2</v>
          </cell>
        </row>
        <row r="20">
          <cell r="E20">
            <v>2.2243406418811507E-3</v>
          </cell>
          <cell r="F20">
            <v>1.7987152034261156E-2</v>
          </cell>
          <cell r="G20">
            <v>-1.8018018018017945E-2</v>
          </cell>
        </row>
        <row r="21">
          <cell r="E21">
            <v>-1.2860727728983723E-2</v>
          </cell>
          <cell r="F21">
            <v>6.4655172413794482E-3</v>
          </cell>
          <cell r="G21">
            <v>0.1684210526315788</v>
          </cell>
        </row>
        <row r="22">
          <cell r="E22">
            <v>-9.0146098849861467E-3</v>
          </cell>
          <cell r="F22">
            <v>4.3122035360054767E-4</v>
          </cell>
          <cell r="G22">
            <v>5.1660516605166018E-2</v>
          </cell>
        </row>
        <row r="23">
          <cell r="E23">
            <v>2.805486284289449E-3</v>
          </cell>
          <cell r="F23">
            <v>-3.0094582975064288E-3</v>
          </cell>
          <cell r="G23">
            <v>-2.4539877300613355E-3</v>
          </cell>
        </row>
        <row r="24">
          <cell r="E24">
            <v>-7.118539151965475E-3</v>
          </cell>
          <cell r="F24">
            <v>-2.268907563025202E-2</v>
          </cell>
          <cell r="G24">
            <v>-1.0922330097087318E-2</v>
          </cell>
        </row>
        <row r="25">
          <cell r="E25">
            <v>1.000312597686781E-2</v>
          </cell>
          <cell r="F25">
            <v>-8.3333333333333037E-3</v>
          </cell>
          <cell r="G25">
            <v>3.6540803897684437E-3</v>
          </cell>
        </row>
        <row r="26">
          <cell r="E26">
            <v>-3.4267912772586451E-3</v>
          </cell>
          <cell r="F26">
            <v>-1.8404907975460127E-2</v>
          </cell>
          <cell r="G26">
            <v>-9.6501809408924277E-3</v>
          </cell>
        </row>
        <row r="27">
          <cell r="E27">
            <v>7.2168183244429862E-3</v>
          </cell>
          <cell r="F27">
            <v>3.2953105196451116E-2</v>
          </cell>
          <cell r="G27">
            <v>3.2378580323785711E-2</v>
          </cell>
        </row>
      </sheetData>
      <sheetData sheetId="9">
        <row r="3">
          <cell r="H3">
            <v>1.0842288422359125E-3</v>
          </cell>
        </row>
        <row r="4">
          <cell r="H4">
            <v>4.0207534084226726E-3</v>
          </cell>
        </row>
        <row r="5">
          <cell r="H5">
            <v>-1.66522055408036E-3</v>
          </cell>
        </row>
        <row r="6">
          <cell r="H6">
            <v>-2.7270105147231272E-3</v>
          </cell>
        </row>
        <row r="7">
          <cell r="H7">
            <v>-2.5717922340592336E-3</v>
          </cell>
        </row>
        <row r="8">
          <cell r="H8">
            <v>-4.1325901616572347E-3</v>
          </cell>
        </row>
        <row r="9">
          <cell r="H9">
            <v>-4.4684915167806372E-3</v>
          </cell>
        </row>
        <row r="10">
          <cell r="H10">
            <v>9.7572896029882727E-3</v>
          </cell>
        </row>
        <row r="11">
          <cell r="H11">
            <v>-5.4682278601869694E-3</v>
          </cell>
        </row>
        <row r="12">
          <cell r="H12">
            <v>-4.8801133222775572E-3</v>
          </cell>
        </row>
        <row r="13">
          <cell r="H13">
            <v>1.0667458142011643E-2</v>
          </cell>
        </row>
        <row r="14">
          <cell r="H14">
            <v>5.0271536484149948E-3</v>
          </cell>
        </row>
        <row r="15">
          <cell r="H15">
            <v>-2.5814694249011172E-3</v>
          </cell>
        </row>
        <row r="16">
          <cell r="H16">
            <v>1.2555489593209401E-2</v>
          </cell>
        </row>
        <row r="17">
          <cell r="H17">
            <v>1.8375173099456354E-3</v>
          </cell>
        </row>
        <row r="18">
          <cell r="H18">
            <v>-8.3712578012904437E-3</v>
          </cell>
        </row>
        <row r="19">
          <cell r="H19">
            <v>6.7825872487348171E-4</v>
          </cell>
        </row>
        <row r="20">
          <cell r="H20">
            <v>3.6512160405963723E-3</v>
          </cell>
        </row>
        <row r="21">
          <cell r="H21">
            <v>-2.6276110782902373E-3</v>
          </cell>
        </row>
        <row r="22">
          <cell r="H22">
            <v>4.9890117680417845E-3</v>
          </cell>
        </row>
        <row r="23">
          <cell r="H23">
            <v>-1.3609545037367221E-2</v>
          </cell>
        </row>
        <row r="24">
          <cell r="H24">
            <v>-9.7977271350302431E-3</v>
          </cell>
        </row>
        <row r="25">
          <cell r="H25">
            <v>1.2106346633962595E-2</v>
          </cell>
        </row>
        <row r="26">
          <cell r="H26">
            <v>-2.0892704162807085E-3</v>
          </cell>
        </row>
        <row r="27">
          <cell r="H27">
            <v>-3.2066363430401923E-3</v>
          </cell>
        </row>
        <row r="28">
          <cell r="H28">
            <v>7.7715429805842451E-3</v>
          </cell>
        </row>
        <row r="29">
          <cell r="H29">
            <v>-9.2996324013228104E-4</v>
          </cell>
        </row>
        <row r="30">
          <cell r="H30">
            <v>6.8724879643125014E-3</v>
          </cell>
        </row>
        <row r="31">
          <cell r="H31">
            <v>1.3533595159749279E-3</v>
          </cell>
        </row>
        <row r="32">
          <cell r="H32">
            <v>8.2945363086637247E-3</v>
          </cell>
        </row>
        <row r="33">
          <cell r="H33">
            <v>-5.3316536997772834E-3</v>
          </cell>
        </row>
        <row r="34">
          <cell r="H34">
            <v>4.7866935268217059E-3</v>
          </cell>
        </row>
        <row r="35">
          <cell r="H35">
            <v>-8.8875538907344787E-3</v>
          </cell>
        </row>
        <row r="36">
          <cell r="H36">
            <v>4.9630214945888262E-3</v>
          </cell>
        </row>
        <row r="37">
          <cell r="H37">
            <v>2.3672430517855947E-3</v>
          </cell>
        </row>
        <row r="38">
          <cell r="H38">
            <v>1.2920817664985318E-3</v>
          </cell>
        </row>
        <row r="76">
          <cell r="H76">
            <v>-5.7918173963408259E-3</v>
          </cell>
        </row>
        <row r="77">
          <cell r="H77">
            <v>-4.5744530031661679E-3</v>
          </cell>
        </row>
        <row r="78">
          <cell r="H78">
            <v>5.9326304180413736E-3</v>
          </cell>
        </row>
        <row r="79">
          <cell r="H79">
            <v>-1.3671967718965616E-3</v>
          </cell>
        </row>
        <row r="80">
          <cell r="H80">
            <v>-5.448433457347357E-3</v>
          </cell>
        </row>
        <row r="81">
          <cell r="H81">
            <v>7.9089377658916327E-3</v>
          </cell>
        </row>
        <row r="82">
          <cell r="H82">
            <v>3.600970447207974E-3</v>
          </cell>
        </row>
        <row r="83">
          <cell r="H83">
            <v>-1.1162950453672549E-3</v>
          </cell>
        </row>
        <row r="84">
          <cell r="H84">
            <v>1.2609979078896938E-3</v>
          </cell>
        </row>
        <row r="85">
          <cell r="H85">
            <v>1.5187221785807559E-2</v>
          </cell>
        </row>
        <row r="86">
          <cell r="H86">
            <v>2.1576231157245385E-3</v>
          </cell>
        </row>
        <row r="87">
          <cell r="H87">
            <v>-4.7012391537768483E-3</v>
          </cell>
        </row>
        <row r="88">
          <cell r="H88">
            <v>3.3095228852051406E-3</v>
          </cell>
        </row>
        <row r="89">
          <cell r="H89">
            <v>-1.4980449891494607E-2</v>
          </cell>
        </row>
        <row r="90">
          <cell r="H90">
            <v>1.2922617452233442E-3</v>
          </cell>
        </row>
        <row r="91">
          <cell r="H91">
            <v>5.1572181811185835E-3</v>
          </cell>
        </row>
        <row r="92">
          <cell r="H92">
            <v>-1.0237412743912322E-2</v>
          </cell>
        </row>
        <row r="93">
          <cell r="H93">
            <v>3.1621384080400272E-3</v>
          </cell>
        </row>
        <row r="94">
          <cell r="H94">
            <v>-2.591759728627574E-3</v>
          </cell>
        </row>
        <row r="95">
          <cell r="H95">
            <v>3.9508298655952512E-3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workbookViewId="0">
      <selection activeCell="O6" sqref="O6"/>
    </sheetView>
  </sheetViews>
  <sheetFormatPr defaultRowHeight="12.75"/>
  <cols>
    <col min="1" max="1" width="5.28515625" customWidth="1"/>
    <col min="2" max="2" width="14.5703125" customWidth="1"/>
    <col min="3" max="3" width="4.42578125" bestFit="1" customWidth="1"/>
    <col min="4" max="4" width="11.140625" customWidth="1"/>
    <col min="5" max="6" width="18" bestFit="1" customWidth="1"/>
    <col min="7" max="7" width="11.140625" customWidth="1"/>
    <col min="8" max="8" width="13.85546875" customWidth="1"/>
    <col min="9" max="9" width="19.7109375" customWidth="1"/>
  </cols>
  <sheetData>
    <row r="1" spans="1:13" ht="20.25">
      <c r="A1" s="17" t="s">
        <v>35</v>
      </c>
      <c r="B1" s="17"/>
      <c r="C1" s="17"/>
      <c r="D1" s="17"/>
      <c r="E1" s="17"/>
      <c r="F1" s="17"/>
      <c r="G1" s="17"/>
      <c r="H1" s="2"/>
      <c r="I1" s="2"/>
    </row>
    <row r="4" spans="1:13" ht="23.25">
      <c r="B4" s="18" t="s">
        <v>1</v>
      </c>
      <c r="C4" s="18" t="s">
        <v>0</v>
      </c>
      <c r="D4" s="18" t="s">
        <v>36</v>
      </c>
      <c r="E4" s="18" t="s">
        <v>37</v>
      </c>
      <c r="F4" s="18" t="s">
        <v>38</v>
      </c>
      <c r="H4" s="19">
        <f>COVAR(E7:E16,F7:F16)</f>
        <v>7.747949999545587E-4</v>
      </c>
      <c r="I4" s="20" t="s">
        <v>39</v>
      </c>
    </row>
    <row r="5" spans="1:13" ht="23.25">
      <c r="B5" s="21">
        <v>39114</v>
      </c>
      <c r="C5" s="22">
        <v>1</v>
      </c>
      <c r="D5" s="22">
        <v>49</v>
      </c>
      <c r="E5" s="22"/>
      <c r="F5" s="22"/>
      <c r="H5" s="19">
        <f>VARPA(F7:F16)</f>
        <v>1.0039119853007066E-3</v>
      </c>
      <c r="I5" s="23" t="s">
        <v>40</v>
      </c>
    </row>
    <row r="6" spans="1:13" ht="20.25">
      <c r="B6" s="21">
        <v>39115</v>
      </c>
      <c r="C6" s="22">
        <v>2</v>
      </c>
      <c r="D6" s="22">
        <v>50</v>
      </c>
      <c r="E6" s="22">
        <f>D6/D5-1</f>
        <v>2.0408163265306145E-2</v>
      </c>
      <c r="F6" s="22"/>
      <c r="H6" s="24">
        <f>H4/H5</f>
        <v>0.77177582427455593</v>
      </c>
      <c r="I6" s="25" t="s">
        <v>41</v>
      </c>
      <c r="J6" s="1" t="s">
        <v>42</v>
      </c>
    </row>
    <row r="7" spans="1:13" ht="20.25">
      <c r="B7" s="21">
        <v>39116</v>
      </c>
      <c r="C7" s="22">
        <v>3</v>
      </c>
      <c r="D7" s="22">
        <v>51</v>
      </c>
      <c r="E7" s="22">
        <f t="shared" ref="E7:E16" si="0">D7/D6-1</f>
        <v>2.0000000000000018E-2</v>
      </c>
      <c r="F7" s="22">
        <f>E6</f>
        <v>2.0408163265306145E-2</v>
      </c>
      <c r="H7" s="24"/>
      <c r="I7" s="24"/>
    </row>
    <row r="8" spans="1:13" ht="20.25">
      <c r="B8" s="21">
        <v>39117</v>
      </c>
      <c r="C8" s="22">
        <v>4</v>
      </c>
      <c r="D8" s="22">
        <v>52</v>
      </c>
      <c r="E8" s="22">
        <f t="shared" si="0"/>
        <v>1.9607843137254832E-2</v>
      </c>
      <c r="F8" s="22">
        <f t="shared" ref="F8:F16" si="1">E7</f>
        <v>2.0000000000000018E-2</v>
      </c>
      <c r="H8" s="24">
        <f>AVERAGE(E7:E16)-H6*AVERAGE(F7:F16)</f>
        <v>-2.0146277456985218E-3</v>
      </c>
      <c r="I8" s="25" t="s">
        <v>43</v>
      </c>
    </row>
    <row r="9" spans="1:13" ht="20.25">
      <c r="B9" s="21">
        <v>39118</v>
      </c>
      <c r="C9" s="22">
        <v>5</v>
      </c>
      <c r="D9" s="22">
        <v>55</v>
      </c>
      <c r="E9" s="22">
        <f t="shared" si="0"/>
        <v>5.7692307692307709E-2</v>
      </c>
      <c r="F9" s="22">
        <f t="shared" si="1"/>
        <v>1.9607843137254832E-2</v>
      </c>
      <c r="H9" s="26"/>
      <c r="I9" s="26"/>
      <c r="J9" s="27"/>
      <c r="K9" s="27"/>
      <c r="L9" s="27"/>
      <c r="M9" s="27"/>
    </row>
    <row r="10" spans="1:13" ht="20.25">
      <c r="B10" s="21">
        <v>39119</v>
      </c>
      <c r="C10" s="22">
        <v>6</v>
      </c>
      <c r="D10" s="22">
        <v>57</v>
      </c>
      <c r="E10" s="22">
        <f t="shared" si="0"/>
        <v>3.6363636363636376E-2</v>
      </c>
      <c r="F10" s="22">
        <f t="shared" si="1"/>
        <v>5.7692307692307709E-2</v>
      </c>
      <c r="H10" s="28"/>
      <c r="I10" s="26"/>
      <c r="J10" s="27"/>
      <c r="K10" s="27"/>
      <c r="L10" s="27"/>
      <c r="M10" s="27"/>
    </row>
    <row r="11" spans="1:13" ht="20.25">
      <c r="B11" s="21">
        <v>39120</v>
      </c>
      <c r="C11" s="22">
        <v>7</v>
      </c>
      <c r="D11" s="22">
        <v>58</v>
      </c>
      <c r="E11" s="22">
        <f t="shared" si="0"/>
        <v>1.7543859649122862E-2</v>
      </c>
      <c r="F11" s="22">
        <f t="shared" si="1"/>
        <v>3.6363636363636376E-2</v>
      </c>
      <c r="H11" s="26"/>
      <c r="I11" s="26"/>
      <c r="J11" s="27"/>
      <c r="K11" s="27"/>
      <c r="L11" s="27"/>
      <c r="M11" s="27"/>
    </row>
    <row r="12" spans="1:13" ht="20.25">
      <c r="B12" s="21">
        <v>39121</v>
      </c>
      <c r="C12" s="22">
        <v>8</v>
      </c>
      <c r="D12" s="22">
        <v>59</v>
      </c>
      <c r="E12" s="22">
        <f t="shared" si="0"/>
        <v>1.7241379310344751E-2</v>
      </c>
      <c r="F12" s="22">
        <f t="shared" si="1"/>
        <v>1.7543859649122862E-2</v>
      </c>
      <c r="H12" s="26"/>
      <c r="I12" s="26"/>
      <c r="J12" s="27"/>
      <c r="K12" s="27"/>
      <c r="L12" s="27"/>
      <c r="M12" s="27"/>
    </row>
    <row r="13" spans="1:13" ht="20.25">
      <c r="B13" s="21">
        <v>39122</v>
      </c>
      <c r="C13" s="22">
        <v>9</v>
      </c>
      <c r="D13" s="22">
        <v>58</v>
      </c>
      <c r="E13" s="22">
        <f t="shared" si="0"/>
        <v>-1.6949152542372836E-2</v>
      </c>
      <c r="F13" s="22">
        <f t="shared" si="1"/>
        <v>1.7241379310344751E-2</v>
      </c>
      <c r="H13" s="24"/>
      <c r="I13" s="24"/>
    </row>
    <row r="14" spans="1:13" ht="20.25">
      <c r="B14" s="21">
        <v>39123</v>
      </c>
      <c r="C14" s="22">
        <v>10</v>
      </c>
      <c r="D14" s="22">
        <v>55</v>
      </c>
      <c r="E14" s="22">
        <f t="shared" si="0"/>
        <v>-5.1724137931034475E-2</v>
      </c>
      <c r="F14" s="22">
        <f t="shared" si="1"/>
        <v>-1.6949152542372836E-2</v>
      </c>
      <c r="H14" s="24"/>
      <c r="I14" s="24"/>
    </row>
    <row r="15" spans="1:13" ht="20.25">
      <c r="B15" s="21">
        <v>39124</v>
      </c>
      <c r="C15" s="22">
        <v>11</v>
      </c>
      <c r="D15" s="22">
        <v>53</v>
      </c>
      <c r="E15" s="22">
        <f t="shared" si="0"/>
        <v>-3.6363636363636376E-2</v>
      </c>
      <c r="F15" s="22">
        <f t="shared" si="1"/>
        <v>-5.1724137931034475E-2</v>
      </c>
      <c r="H15" s="24"/>
      <c r="I15" s="24"/>
    </row>
    <row r="16" spans="1:13" ht="20.25">
      <c r="B16" s="29">
        <v>39125</v>
      </c>
      <c r="C16" s="30">
        <v>12</v>
      </c>
      <c r="D16" s="30">
        <v>52</v>
      </c>
      <c r="E16" s="22">
        <f t="shared" si="0"/>
        <v>-1.8867924528301883E-2</v>
      </c>
      <c r="F16" s="22">
        <f t="shared" si="1"/>
        <v>-3.6363636363636376E-2</v>
      </c>
      <c r="H16" s="24"/>
      <c r="I16" s="24"/>
    </row>
    <row r="19" spans="1:16" ht="20.25">
      <c r="A19" s="31" t="s">
        <v>44</v>
      </c>
      <c r="B19" s="2"/>
      <c r="C19" s="2"/>
      <c r="D19" s="2"/>
      <c r="E19" s="2"/>
      <c r="F19" s="2"/>
      <c r="G19" s="2"/>
      <c r="H19" s="2"/>
      <c r="I19" s="2"/>
    </row>
    <row r="20" spans="1:16" ht="25.5">
      <c r="C20" s="18" t="s">
        <v>0</v>
      </c>
      <c r="D20" s="18" t="s">
        <v>37</v>
      </c>
      <c r="E20" s="18" t="s">
        <v>38</v>
      </c>
      <c r="F20" s="18" t="s">
        <v>45</v>
      </c>
      <c r="G20" s="32" t="s">
        <v>46</v>
      </c>
      <c r="H20" s="32" t="s">
        <v>47</v>
      </c>
    </row>
    <row r="21" spans="1:16" ht="20.25">
      <c r="C21" s="22">
        <v>3</v>
      </c>
      <c r="D21" s="22">
        <v>0.02</v>
      </c>
      <c r="E21" s="22">
        <f>E6</f>
        <v>2.0408163265306145E-2</v>
      </c>
      <c r="F21" s="22">
        <f>H$8+H$6*E21</f>
        <v>1.3735899280312842E-2</v>
      </c>
      <c r="G21" s="22">
        <f>D21-F21</f>
        <v>6.2641007196871587E-3</v>
      </c>
      <c r="H21" s="22">
        <f>G21^2</f>
        <v>3.9238957826385181E-5</v>
      </c>
    </row>
    <row r="22" spans="1:16" ht="20.25">
      <c r="C22" s="22">
        <v>4</v>
      </c>
      <c r="D22" s="22">
        <v>1.9606999999999999E-2</v>
      </c>
      <c r="E22" s="22">
        <f t="shared" ref="E22:E30" si="2">E7</f>
        <v>2.0000000000000018E-2</v>
      </c>
      <c r="F22" s="22">
        <f t="shared" ref="F22:F30" si="3">H$8+H$6*E22</f>
        <v>1.3420888739792611E-2</v>
      </c>
      <c r="G22" s="22">
        <f t="shared" ref="G22:G30" si="4">D22-F22</f>
        <v>6.186111260207388E-3</v>
      </c>
      <c r="H22" s="22">
        <f t="shared" ref="H22:H30" si="5">G22^2</f>
        <v>3.8267972523664639E-5</v>
      </c>
    </row>
    <row r="23" spans="1:16" ht="20.25">
      <c r="C23" s="22">
        <v>5</v>
      </c>
      <c r="D23" s="22">
        <v>5.7692E-2</v>
      </c>
      <c r="E23" s="22">
        <f t="shared" si="2"/>
        <v>1.9607843137254832E-2</v>
      </c>
      <c r="F23" s="22">
        <f t="shared" si="3"/>
        <v>1.311823155380252E-2</v>
      </c>
      <c r="G23" s="22">
        <f t="shared" si="4"/>
        <v>4.4573768446197481E-2</v>
      </c>
      <c r="H23" s="22">
        <f t="shared" si="5"/>
        <v>1.9868208334952301E-3</v>
      </c>
      <c r="I23" s="27"/>
      <c r="J23" s="27"/>
      <c r="K23" s="27"/>
      <c r="L23" s="27"/>
      <c r="M23" s="27"/>
      <c r="N23" s="27"/>
      <c r="O23" s="27"/>
      <c r="P23" s="27"/>
    </row>
    <row r="24" spans="1:16" ht="20.25">
      <c r="A24" s="24" t="s">
        <v>48</v>
      </c>
      <c r="C24" s="22">
        <v>6</v>
      </c>
      <c r="D24" s="22">
        <v>3.6362999999999999E-2</v>
      </c>
      <c r="E24" s="22">
        <f t="shared" si="2"/>
        <v>5.7692307692307709E-2</v>
      </c>
      <c r="F24" s="22">
        <f t="shared" si="3"/>
        <v>4.2510900577833563E-2</v>
      </c>
      <c r="G24" s="22">
        <f t="shared" si="4"/>
        <v>-6.1479005778335635E-3</v>
      </c>
      <c r="H24" s="22">
        <f t="shared" si="5"/>
        <v>3.7796681514926262E-5</v>
      </c>
      <c r="I24" s="27"/>
      <c r="J24" s="27"/>
      <c r="K24" s="27"/>
      <c r="L24" s="27"/>
      <c r="M24" s="27"/>
      <c r="N24" s="27"/>
      <c r="O24" s="27"/>
      <c r="P24" s="27"/>
    </row>
    <row r="25" spans="1:16" ht="20.25">
      <c r="B25" s="33">
        <f>((H31/8)/(10*VARPA(E21:E30)))^0.5</f>
        <v>0.23678978106122645</v>
      </c>
      <c r="C25" s="22">
        <v>7</v>
      </c>
      <c r="D25" s="22">
        <v>1.7543E-2</v>
      </c>
      <c r="E25" s="22">
        <f t="shared" si="2"/>
        <v>3.6363636363636376E-2</v>
      </c>
      <c r="F25" s="22">
        <f t="shared" si="3"/>
        <v>2.604994768246716E-2</v>
      </c>
      <c r="G25" s="22">
        <f t="shared" si="4"/>
        <v>-8.50694768246716E-3</v>
      </c>
      <c r="H25" s="22">
        <f t="shared" si="5"/>
        <v>7.2368158872233385E-5</v>
      </c>
      <c r="I25" s="27"/>
      <c r="J25" s="27"/>
      <c r="K25" s="27"/>
      <c r="L25" s="27"/>
      <c r="M25" s="27"/>
      <c r="N25" s="27"/>
      <c r="O25" s="27"/>
      <c r="P25" s="27"/>
    </row>
    <row r="26" spans="1:16" ht="20.25">
      <c r="B26" s="33"/>
      <c r="C26" s="22">
        <v>8</v>
      </c>
      <c r="D26" s="22">
        <v>1.7240999999999999E-2</v>
      </c>
      <c r="E26" s="22">
        <f t="shared" si="2"/>
        <v>1.7543859649122862E-2</v>
      </c>
      <c r="F26" s="22">
        <f t="shared" si="3"/>
        <v>1.1525298995960396E-2</v>
      </c>
      <c r="G26" s="22">
        <f t="shared" si="4"/>
        <v>5.7157010040396038E-3</v>
      </c>
      <c r="H26" s="22">
        <f t="shared" si="5"/>
        <v>3.2669237967579332E-5</v>
      </c>
      <c r="I26" s="27"/>
      <c r="J26" s="27"/>
      <c r="K26" s="27"/>
      <c r="L26" s="27"/>
      <c r="M26" s="27"/>
      <c r="N26" s="27"/>
      <c r="O26" s="27"/>
      <c r="P26" s="27"/>
    </row>
    <row r="27" spans="1:16" ht="20.25">
      <c r="A27" s="19" t="s">
        <v>49</v>
      </c>
      <c r="B27" s="33"/>
      <c r="C27" s="22">
        <v>9</v>
      </c>
      <c r="D27" s="22">
        <v>-1.6948999999999999E-2</v>
      </c>
      <c r="E27" s="22">
        <f t="shared" si="2"/>
        <v>1.7241379310344751E-2</v>
      </c>
      <c r="F27" s="22">
        <f t="shared" si="3"/>
        <v>1.1291851983173073E-2</v>
      </c>
      <c r="G27" s="22">
        <f t="shared" si="4"/>
        <v>-2.8240851983173072E-2</v>
      </c>
      <c r="H27" s="22">
        <f t="shared" si="5"/>
        <v>7.9754572073549037E-4</v>
      </c>
      <c r="I27" s="27"/>
      <c r="J27" s="27"/>
      <c r="K27" s="27"/>
      <c r="L27" s="27"/>
      <c r="M27" s="27"/>
      <c r="N27" s="27"/>
      <c r="O27" s="27"/>
      <c r="P27" s="27"/>
    </row>
    <row r="28" spans="1:16" ht="20.25">
      <c r="B28" s="19">
        <f>H6/B25</f>
        <v>3.259329101178563</v>
      </c>
      <c r="C28" s="22">
        <v>10</v>
      </c>
      <c r="D28" s="22">
        <v>-5.1723999999999999E-2</v>
      </c>
      <c r="E28" s="22">
        <f t="shared" si="2"/>
        <v>-1.6949152542372836E-2</v>
      </c>
      <c r="F28" s="22">
        <f t="shared" si="3"/>
        <v>-1.5095573919843503E-2</v>
      </c>
      <c r="G28" s="22">
        <f t="shared" si="4"/>
        <v>-3.6628426080156498E-2</v>
      </c>
      <c r="H28" s="22">
        <f t="shared" si="5"/>
        <v>1.3416415971094888E-3</v>
      </c>
      <c r="I28" s="27"/>
      <c r="J28" s="27"/>
      <c r="K28" s="27"/>
      <c r="L28" s="27"/>
      <c r="M28" s="27"/>
      <c r="N28" s="27"/>
      <c r="O28" s="27"/>
      <c r="P28" s="27"/>
    </row>
    <row r="29" spans="1:16" ht="20.25">
      <c r="C29" s="22">
        <v>11</v>
      </c>
      <c r="D29" s="22">
        <v>-3.6362999999999999E-2</v>
      </c>
      <c r="E29" s="22">
        <f t="shared" si="2"/>
        <v>-5.1724137931034475E-2</v>
      </c>
      <c r="F29" s="22">
        <f t="shared" si="3"/>
        <v>-4.1934066932313475E-2</v>
      </c>
      <c r="G29" s="22">
        <f t="shared" si="4"/>
        <v>5.5710669323134759E-3</v>
      </c>
      <c r="H29" s="22">
        <f t="shared" si="5"/>
        <v>3.1036786764316686E-5</v>
      </c>
    </row>
    <row r="30" spans="1:16" ht="20.25">
      <c r="C30" s="22">
        <v>12</v>
      </c>
      <c r="D30" s="22">
        <v>-1.8866999999999998E-2</v>
      </c>
      <c r="E30" s="22">
        <f t="shared" si="2"/>
        <v>-3.6363636363636376E-2</v>
      </c>
      <c r="F30" s="22">
        <f t="shared" si="3"/>
        <v>-3.0079203173864203E-2</v>
      </c>
      <c r="G30" s="22">
        <f t="shared" si="4"/>
        <v>1.1212203173864205E-2</v>
      </c>
      <c r="H30" s="22">
        <f t="shared" si="5"/>
        <v>1.2571350001201054E-4</v>
      </c>
      <c r="I30" s="19" t="s">
        <v>50</v>
      </c>
    </row>
    <row r="31" spans="1:16" ht="20.25">
      <c r="C31" s="34"/>
      <c r="D31" s="34"/>
      <c r="E31" s="34"/>
      <c r="F31" s="34"/>
      <c r="G31" s="34" t="s">
        <v>51</v>
      </c>
      <c r="H31" s="34">
        <f>SUM(H21:H30)</f>
        <v>4.5030994468213247E-3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83297" r:id="rId3">
          <objectPr defaultSize="0" autoPict="0" r:id="rId4">
            <anchor moveWithCells="1" sizeWithCells="1">
              <from>
                <xdr:col>7</xdr:col>
                <xdr:colOff>66675</xdr:colOff>
                <xdr:row>8</xdr:row>
                <xdr:rowOff>152400</xdr:rowOff>
              </from>
              <to>
                <xdr:col>12</xdr:col>
                <xdr:colOff>123825</xdr:colOff>
                <xdr:row>10</xdr:row>
                <xdr:rowOff>104775</xdr:rowOff>
              </to>
            </anchor>
          </objectPr>
        </oleObject>
      </mc:Choice>
      <mc:Fallback>
        <oleObject progId="Equation.3" shapeId="183297" r:id="rId3"/>
      </mc:Fallback>
    </mc:AlternateContent>
    <mc:AlternateContent xmlns:mc="http://schemas.openxmlformats.org/markup-compatibility/2006">
      <mc:Choice Requires="x14">
        <oleObject progId="Equation.3" shapeId="183298" r:id="rId5">
          <objectPr defaultSize="0" autoPict="0" r:id="rId6">
            <anchor moveWithCells="1" sizeWithCells="1">
              <from>
                <xdr:col>8</xdr:col>
                <xdr:colOff>95250</xdr:colOff>
                <xdr:row>23</xdr:row>
                <xdr:rowOff>114300</xdr:rowOff>
              </from>
              <to>
                <xdr:col>15</xdr:col>
                <xdr:colOff>390525</xdr:colOff>
                <xdr:row>27</xdr:row>
                <xdr:rowOff>114300</xdr:rowOff>
              </to>
            </anchor>
          </objectPr>
        </oleObject>
      </mc:Choice>
      <mc:Fallback>
        <oleObject progId="Equation.3" shapeId="183298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7"/>
  <sheetViews>
    <sheetView workbookViewId="0">
      <selection activeCell="A6" sqref="A6"/>
    </sheetView>
  </sheetViews>
  <sheetFormatPr defaultRowHeight="12.75"/>
  <cols>
    <col min="1" max="1" width="9.140625" style="5"/>
    <col min="2" max="2" width="8.85546875" style="5" customWidth="1"/>
    <col min="3" max="3" width="7.42578125" style="5" customWidth="1"/>
    <col min="4" max="4" width="10.28515625" style="5" customWidth="1"/>
    <col min="5" max="5" width="5.42578125" style="5" customWidth="1"/>
    <col min="6" max="6" width="6" style="5" customWidth="1"/>
    <col min="7" max="7" width="9.7109375" style="5" customWidth="1"/>
    <col min="8" max="8" width="9.85546875" style="5" customWidth="1"/>
    <col min="9" max="9" width="5.28515625" style="5" customWidth="1"/>
    <col min="10" max="10" width="13.7109375" style="5" customWidth="1"/>
    <col min="11" max="11" width="6" style="5" customWidth="1"/>
    <col min="12" max="13" width="5" style="5" customWidth="1"/>
    <col min="14" max="14" width="6.140625" style="5" customWidth="1"/>
    <col min="15" max="16" width="9.85546875" style="5" customWidth="1"/>
    <col min="17" max="17" width="5.28515625" style="5" customWidth="1"/>
    <col min="18" max="18" width="9.140625" style="5"/>
    <col min="19" max="19" width="5.7109375" style="5" customWidth="1"/>
    <col min="20" max="20" width="10.42578125" style="5" customWidth="1"/>
    <col min="21" max="16384" width="9.140625" style="5"/>
  </cols>
  <sheetData>
    <row r="1" spans="1:24" ht="18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6" t="s">
        <v>9</v>
      </c>
      <c r="B2" s="6"/>
      <c r="C2" s="6" t="s">
        <v>10</v>
      </c>
      <c r="D2" s="6" t="s">
        <v>11</v>
      </c>
      <c r="E2" s="6"/>
      <c r="F2" s="6"/>
    </row>
    <row r="3" spans="1:24">
      <c r="A3" s="5" t="s">
        <v>12</v>
      </c>
      <c r="C3" s="5" t="s">
        <v>13</v>
      </c>
      <c r="D3" s="7">
        <v>37921</v>
      </c>
    </row>
    <row r="4" spans="1:24">
      <c r="A4" s="5" t="s">
        <v>14</v>
      </c>
      <c r="C4" s="5" t="s">
        <v>15</v>
      </c>
      <c r="D4" s="7">
        <v>38028</v>
      </c>
    </row>
    <row r="5" spans="1:24">
      <c r="A5" s="5" t="s">
        <v>16</v>
      </c>
      <c r="C5" s="5" t="s">
        <v>17</v>
      </c>
      <c r="D5" s="7">
        <v>38004</v>
      </c>
    </row>
    <row r="8" spans="1:24">
      <c r="A8" s="8" t="s">
        <v>13</v>
      </c>
      <c r="I8" s="8" t="s">
        <v>15</v>
      </c>
      <c r="Q8" s="8" t="s">
        <v>17</v>
      </c>
    </row>
    <row r="9" spans="1:24">
      <c r="A9" s="6" t="s">
        <v>1</v>
      </c>
      <c r="B9" s="6" t="s">
        <v>18</v>
      </c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19</v>
      </c>
      <c r="I9" s="6" t="s">
        <v>1</v>
      </c>
      <c r="J9" s="6" t="s">
        <v>18</v>
      </c>
      <c r="K9" s="6" t="s">
        <v>2</v>
      </c>
      <c r="L9" s="6" t="s">
        <v>3</v>
      </c>
      <c r="M9" s="6" t="s">
        <v>4</v>
      </c>
      <c r="N9" s="6" t="s">
        <v>5</v>
      </c>
      <c r="O9" s="6" t="s">
        <v>6</v>
      </c>
      <c r="P9" s="6" t="s">
        <v>19</v>
      </c>
      <c r="Q9" s="6" t="s">
        <v>1</v>
      </c>
      <c r="R9" s="6" t="s">
        <v>18</v>
      </c>
      <c r="S9" s="6" t="s">
        <v>2</v>
      </c>
      <c r="T9" s="6" t="s">
        <v>3</v>
      </c>
      <c r="U9" s="6" t="s">
        <v>4</v>
      </c>
      <c r="V9" s="6" t="s">
        <v>5</v>
      </c>
      <c r="W9" s="6" t="s">
        <v>6</v>
      </c>
      <c r="X9" s="6" t="s">
        <v>19</v>
      </c>
    </row>
    <row r="10" spans="1:24">
      <c r="A10" s="5">
        <f t="shared" ref="A10:A19" si="0">A11+1</f>
        <v>10</v>
      </c>
      <c r="B10" s="9">
        <v>37935</v>
      </c>
      <c r="C10" s="10">
        <v>40.32</v>
      </c>
      <c r="D10" s="10">
        <v>40.6</v>
      </c>
      <c r="E10" s="10">
        <v>40.21</v>
      </c>
      <c r="F10" s="10">
        <v>40.35</v>
      </c>
      <c r="G10" s="11">
        <v>4188800</v>
      </c>
      <c r="H10" s="10">
        <v>39.69</v>
      </c>
      <c r="I10" s="5">
        <f t="shared" ref="I10:I19" si="1">I11+1</f>
        <v>10</v>
      </c>
      <c r="J10" s="9">
        <v>38043</v>
      </c>
      <c r="K10" s="10">
        <v>26.55</v>
      </c>
      <c r="L10" s="10">
        <v>26.98</v>
      </c>
      <c r="M10" s="10">
        <v>26.43</v>
      </c>
      <c r="N10" s="10">
        <v>26.73</v>
      </c>
      <c r="O10" s="11">
        <v>11276200</v>
      </c>
      <c r="P10" s="10">
        <v>26.73</v>
      </c>
      <c r="Q10" s="5">
        <f t="shared" ref="Q10:Q19" si="2">Q11+1</f>
        <v>10</v>
      </c>
      <c r="R10" s="9">
        <v>38020</v>
      </c>
      <c r="S10" s="10">
        <v>11.09</v>
      </c>
      <c r="T10" s="10">
        <v>11.18</v>
      </c>
      <c r="U10" s="10">
        <v>11.03</v>
      </c>
      <c r="V10" s="10">
        <v>11.08</v>
      </c>
      <c r="W10" s="11">
        <v>14936800</v>
      </c>
      <c r="X10" s="10">
        <v>11.08</v>
      </c>
    </row>
    <row r="11" spans="1:24">
      <c r="A11" s="5">
        <f t="shared" si="0"/>
        <v>9</v>
      </c>
      <c r="B11" s="9">
        <v>37932</v>
      </c>
      <c r="C11" s="10">
        <v>41</v>
      </c>
      <c r="D11" s="10">
        <v>41.02</v>
      </c>
      <c r="E11" s="10">
        <v>40.5</v>
      </c>
      <c r="F11" s="10">
        <v>40.5</v>
      </c>
      <c r="G11" s="11">
        <v>6886200</v>
      </c>
      <c r="H11" s="10">
        <v>39.840000000000003</v>
      </c>
      <c r="I11" s="5">
        <f t="shared" si="1"/>
        <v>9</v>
      </c>
      <c r="J11" s="9">
        <v>38042</v>
      </c>
      <c r="K11" s="10">
        <v>26</v>
      </c>
      <c r="L11" s="10">
        <v>26.39</v>
      </c>
      <c r="M11" s="10">
        <v>25.91</v>
      </c>
      <c r="N11" s="10">
        <v>26.3</v>
      </c>
      <c r="O11" s="11">
        <v>11904100</v>
      </c>
      <c r="P11" s="10">
        <v>26.3</v>
      </c>
      <c r="Q11" s="5">
        <f t="shared" si="2"/>
        <v>9</v>
      </c>
      <c r="R11" s="9">
        <v>38019</v>
      </c>
      <c r="S11" s="10">
        <v>11.12</v>
      </c>
      <c r="T11" s="10">
        <v>11.22</v>
      </c>
      <c r="U11" s="10">
        <v>10.94</v>
      </c>
      <c r="V11" s="10">
        <v>11.16</v>
      </c>
      <c r="W11" s="11">
        <v>15673900</v>
      </c>
      <c r="X11" s="10">
        <v>11.16</v>
      </c>
    </row>
    <row r="12" spans="1:24">
      <c r="A12" s="5">
        <f t="shared" si="0"/>
        <v>8</v>
      </c>
      <c r="B12" s="9">
        <v>37931</v>
      </c>
      <c r="C12" s="10">
        <v>40.549999999999997</v>
      </c>
      <c r="D12" s="10">
        <v>40.94</v>
      </c>
      <c r="E12" s="10">
        <v>40.1</v>
      </c>
      <c r="F12" s="10">
        <v>40.93</v>
      </c>
      <c r="G12" s="11">
        <v>10945000</v>
      </c>
      <c r="H12" s="10">
        <v>40.26</v>
      </c>
      <c r="I12" s="5">
        <f t="shared" si="1"/>
        <v>8</v>
      </c>
      <c r="J12" s="9">
        <v>38041</v>
      </c>
      <c r="K12" s="10">
        <v>26.39</v>
      </c>
      <c r="L12" s="10">
        <v>26.43</v>
      </c>
      <c r="M12" s="10">
        <v>25.8</v>
      </c>
      <c r="N12" s="10">
        <v>25.96</v>
      </c>
      <c r="O12" s="11">
        <v>15608700</v>
      </c>
      <c r="P12" s="10">
        <v>25.96</v>
      </c>
      <c r="Q12" s="5">
        <f t="shared" si="2"/>
        <v>8</v>
      </c>
      <c r="R12" s="9">
        <v>38016</v>
      </c>
      <c r="S12" s="10">
        <v>11.05</v>
      </c>
      <c r="T12" s="10">
        <v>11.23</v>
      </c>
      <c r="U12" s="10">
        <v>11</v>
      </c>
      <c r="V12" s="10">
        <v>11.05</v>
      </c>
      <c r="W12" s="11">
        <v>28907200</v>
      </c>
      <c r="X12" s="10">
        <v>11.05</v>
      </c>
    </row>
    <row r="13" spans="1:24">
      <c r="A13" s="5">
        <f t="shared" si="0"/>
        <v>7</v>
      </c>
      <c r="B13" s="9">
        <v>37930</v>
      </c>
      <c r="C13" s="10">
        <v>40.020000000000003</v>
      </c>
      <c r="D13" s="10">
        <v>40.57</v>
      </c>
      <c r="E13" s="10">
        <v>40</v>
      </c>
      <c r="F13" s="10">
        <v>40.549999999999997</v>
      </c>
      <c r="G13" s="11">
        <v>11056600</v>
      </c>
      <c r="H13" s="10">
        <v>39.89</v>
      </c>
      <c r="I13" s="5">
        <f t="shared" si="1"/>
        <v>7</v>
      </c>
      <c r="J13" s="9">
        <v>38040</v>
      </c>
      <c r="K13" s="10">
        <v>26.55</v>
      </c>
      <c r="L13" s="10">
        <v>26.75</v>
      </c>
      <c r="M13" s="10">
        <v>26.02</v>
      </c>
      <c r="N13" s="10">
        <v>26.75</v>
      </c>
      <c r="O13" s="11">
        <v>13472900</v>
      </c>
      <c r="P13" s="10">
        <v>26.75</v>
      </c>
      <c r="Q13" s="5">
        <f t="shared" si="2"/>
        <v>7</v>
      </c>
      <c r="R13" s="9">
        <v>38015</v>
      </c>
      <c r="S13" s="10">
        <v>11.18</v>
      </c>
      <c r="T13" s="10">
        <v>11.22</v>
      </c>
      <c r="U13" s="10">
        <v>10.91</v>
      </c>
      <c r="V13" s="10">
        <v>11.03</v>
      </c>
      <c r="W13" s="11">
        <v>25697400</v>
      </c>
      <c r="X13" s="10">
        <v>11.03</v>
      </c>
    </row>
    <row r="14" spans="1:24">
      <c r="A14" s="5">
        <f t="shared" si="0"/>
        <v>6</v>
      </c>
      <c r="B14" s="9">
        <v>37929</v>
      </c>
      <c r="C14" s="10">
        <v>40.450000000000003</v>
      </c>
      <c r="D14" s="10">
        <v>40.799999999999997</v>
      </c>
      <c r="E14" s="10">
        <v>40.14</v>
      </c>
      <c r="F14" s="10">
        <v>40.26</v>
      </c>
      <c r="G14" s="11">
        <v>13285900</v>
      </c>
      <c r="H14" s="10">
        <v>39.6</v>
      </c>
      <c r="I14" s="5">
        <f t="shared" si="1"/>
        <v>6</v>
      </c>
      <c r="J14" s="9">
        <v>38037</v>
      </c>
      <c r="K14" s="10">
        <v>26.99</v>
      </c>
      <c r="L14" s="10">
        <v>26.99</v>
      </c>
      <c r="M14" s="10">
        <v>26.39</v>
      </c>
      <c r="N14" s="10">
        <v>26.55</v>
      </c>
      <c r="O14" s="11">
        <v>12971100</v>
      </c>
      <c r="P14" s="10">
        <v>26.55</v>
      </c>
      <c r="Q14" s="5">
        <f t="shared" si="2"/>
        <v>6</v>
      </c>
      <c r="R14" s="9">
        <v>38014</v>
      </c>
      <c r="S14" s="10">
        <v>11.17</v>
      </c>
      <c r="T14" s="10">
        <v>11.42</v>
      </c>
      <c r="U14" s="10">
        <v>11</v>
      </c>
      <c r="V14" s="10">
        <v>11.02</v>
      </c>
      <c r="W14" s="11">
        <v>31273600</v>
      </c>
      <c r="X14" s="10">
        <v>11.02</v>
      </c>
    </row>
    <row r="15" spans="1:24">
      <c r="A15" s="5">
        <f t="shared" si="0"/>
        <v>5</v>
      </c>
      <c r="B15" s="9">
        <v>37928</v>
      </c>
      <c r="C15" s="10">
        <v>40.299999999999997</v>
      </c>
      <c r="D15" s="10">
        <v>40.57</v>
      </c>
      <c r="E15" s="10">
        <v>39.909999999999997</v>
      </c>
      <c r="F15" s="10">
        <v>40.520000000000003</v>
      </c>
      <c r="G15" s="11">
        <v>12562300</v>
      </c>
      <c r="H15" s="10">
        <v>39.86</v>
      </c>
      <c r="I15" s="5">
        <f t="shared" si="1"/>
        <v>5</v>
      </c>
      <c r="J15" s="9">
        <v>38036</v>
      </c>
      <c r="K15" s="10">
        <v>27</v>
      </c>
      <c r="L15" s="10">
        <v>27.05</v>
      </c>
      <c r="M15" s="10">
        <v>26.7</v>
      </c>
      <c r="N15" s="10">
        <v>27</v>
      </c>
      <c r="O15" s="11">
        <v>9837000</v>
      </c>
      <c r="P15" s="10">
        <v>27</v>
      </c>
      <c r="Q15" s="5">
        <f t="shared" si="2"/>
        <v>5</v>
      </c>
      <c r="R15" s="9">
        <v>38013</v>
      </c>
      <c r="S15" s="10">
        <v>10.83</v>
      </c>
      <c r="T15" s="10">
        <v>11.3</v>
      </c>
      <c r="U15" s="10">
        <v>10.83</v>
      </c>
      <c r="V15" s="10">
        <v>11.17</v>
      </c>
      <c r="W15" s="11">
        <v>39559300</v>
      </c>
      <c r="X15" s="10">
        <v>11.17</v>
      </c>
    </row>
    <row r="16" spans="1:24">
      <c r="A16" s="5">
        <f t="shared" si="0"/>
        <v>4</v>
      </c>
      <c r="B16" s="9">
        <v>37925</v>
      </c>
      <c r="C16" s="10">
        <v>40</v>
      </c>
      <c r="D16" s="10">
        <v>40.479999999999997</v>
      </c>
      <c r="E16" s="10">
        <v>40</v>
      </c>
      <c r="F16" s="10">
        <v>40.39</v>
      </c>
      <c r="G16" s="11">
        <v>11617100</v>
      </c>
      <c r="H16" s="10">
        <v>39.729999999999997</v>
      </c>
      <c r="I16" s="5">
        <f t="shared" si="1"/>
        <v>4</v>
      </c>
      <c r="J16" s="9">
        <v>38035</v>
      </c>
      <c r="K16" s="10">
        <v>26.8</v>
      </c>
      <c r="L16" s="10">
        <v>26.86</v>
      </c>
      <c r="M16" s="10">
        <v>26.56</v>
      </c>
      <c r="N16" s="10">
        <v>26.71</v>
      </c>
      <c r="O16" s="11">
        <v>11572900</v>
      </c>
      <c r="P16" s="10">
        <v>26.71</v>
      </c>
      <c r="Q16" s="5">
        <f t="shared" si="2"/>
        <v>4</v>
      </c>
      <c r="R16" s="9">
        <v>38012</v>
      </c>
      <c r="S16" s="10">
        <v>10.85</v>
      </c>
      <c r="T16" s="10">
        <v>10.95</v>
      </c>
      <c r="U16" s="10">
        <v>10.81</v>
      </c>
      <c r="V16" s="10">
        <v>10.93</v>
      </c>
      <c r="W16" s="11">
        <v>24564500</v>
      </c>
      <c r="X16" s="10">
        <v>10.93</v>
      </c>
    </row>
    <row r="17" spans="1:24">
      <c r="A17" s="5">
        <f t="shared" si="0"/>
        <v>3</v>
      </c>
      <c r="B17" s="9">
        <v>37924</v>
      </c>
      <c r="C17" s="10">
        <v>39.950000000000003</v>
      </c>
      <c r="D17" s="10">
        <v>40.229999999999997</v>
      </c>
      <c r="E17" s="10">
        <v>39.46</v>
      </c>
      <c r="F17" s="10">
        <v>40.1</v>
      </c>
      <c r="G17" s="11">
        <v>18065700</v>
      </c>
      <c r="H17" s="10">
        <v>39.450000000000003</v>
      </c>
      <c r="I17" s="5">
        <f t="shared" si="1"/>
        <v>3</v>
      </c>
      <c r="J17" s="9">
        <v>38034</v>
      </c>
      <c r="K17" s="10">
        <v>27.4</v>
      </c>
      <c r="L17" s="10">
        <v>27.51</v>
      </c>
      <c r="M17" s="10">
        <v>26.49</v>
      </c>
      <c r="N17" s="10">
        <v>26.9</v>
      </c>
      <c r="O17" s="11">
        <v>28275500</v>
      </c>
      <c r="P17" s="10">
        <v>26.9</v>
      </c>
      <c r="Q17" s="5">
        <f t="shared" si="2"/>
        <v>3</v>
      </c>
      <c r="R17" s="9">
        <v>38009</v>
      </c>
      <c r="S17" s="10">
        <v>10.73</v>
      </c>
      <c r="T17" s="10">
        <v>10.73</v>
      </c>
      <c r="U17" s="10">
        <v>10.38</v>
      </c>
      <c r="V17" s="10">
        <v>10.61</v>
      </c>
      <c r="W17" s="11">
        <v>33173600</v>
      </c>
      <c r="X17" s="10">
        <v>10.61</v>
      </c>
    </row>
    <row r="18" spans="1:24">
      <c r="A18" s="5">
        <f t="shared" si="0"/>
        <v>2</v>
      </c>
      <c r="B18" s="9">
        <v>37923</v>
      </c>
      <c r="C18" s="10">
        <v>38.619999999999997</v>
      </c>
      <c r="D18" s="10">
        <v>39.9</v>
      </c>
      <c r="E18" s="10">
        <v>38.6</v>
      </c>
      <c r="F18" s="10">
        <v>39.549999999999997</v>
      </c>
      <c r="G18" s="11">
        <v>27672400</v>
      </c>
      <c r="H18" s="10">
        <v>38.9</v>
      </c>
      <c r="I18" s="5">
        <f t="shared" si="1"/>
        <v>2</v>
      </c>
      <c r="J18" s="9">
        <v>38030</v>
      </c>
      <c r="K18" s="10">
        <v>27.6</v>
      </c>
      <c r="L18" s="10">
        <v>27.75</v>
      </c>
      <c r="M18" s="10">
        <v>26.85</v>
      </c>
      <c r="N18" s="10">
        <v>26.92</v>
      </c>
      <c r="O18" s="11">
        <v>42695100</v>
      </c>
      <c r="P18" s="10">
        <v>26.92</v>
      </c>
      <c r="Q18" s="5">
        <f t="shared" si="2"/>
        <v>2</v>
      </c>
      <c r="R18" s="9">
        <v>38008</v>
      </c>
      <c r="S18" s="10">
        <v>10.86</v>
      </c>
      <c r="T18" s="10">
        <v>10.88</v>
      </c>
      <c r="U18" s="10">
        <v>10.55</v>
      </c>
      <c r="V18" s="10">
        <v>10.56</v>
      </c>
      <c r="W18" s="11">
        <v>48225200</v>
      </c>
      <c r="X18" s="10">
        <v>10.56</v>
      </c>
    </row>
    <row r="19" spans="1:24">
      <c r="A19" s="5">
        <f t="shared" si="0"/>
        <v>1</v>
      </c>
      <c r="B19" s="9">
        <v>37922</v>
      </c>
      <c r="C19" s="10">
        <v>39.049999999999997</v>
      </c>
      <c r="D19" s="10">
        <v>39.5</v>
      </c>
      <c r="E19" s="10">
        <v>38.39</v>
      </c>
      <c r="F19" s="10">
        <v>38.799999999999997</v>
      </c>
      <c r="G19" s="11">
        <v>29173800</v>
      </c>
      <c r="H19" s="10">
        <v>38.17</v>
      </c>
      <c r="I19" s="5">
        <f t="shared" si="1"/>
        <v>1</v>
      </c>
      <c r="J19" s="9">
        <v>38029</v>
      </c>
      <c r="K19" s="10">
        <v>27.95</v>
      </c>
      <c r="L19" s="10">
        <v>28.41</v>
      </c>
      <c r="M19" s="10">
        <v>27.61</v>
      </c>
      <c r="N19" s="10">
        <v>28</v>
      </c>
      <c r="O19" s="11">
        <v>57864600</v>
      </c>
      <c r="P19" s="10">
        <v>28</v>
      </c>
      <c r="Q19" s="5">
        <f t="shared" si="2"/>
        <v>1</v>
      </c>
      <c r="R19" s="9">
        <v>38007</v>
      </c>
      <c r="S19" s="10">
        <v>10.61</v>
      </c>
      <c r="T19" s="10">
        <v>11</v>
      </c>
      <c r="U19" s="10">
        <v>10.58</v>
      </c>
      <c r="V19" s="10">
        <v>10.99</v>
      </c>
      <c r="W19" s="11">
        <v>47392700</v>
      </c>
      <c r="X19" s="10">
        <v>10.99</v>
      </c>
    </row>
    <row r="20" spans="1:24">
      <c r="A20" s="5">
        <v>0</v>
      </c>
      <c r="B20" s="9">
        <v>37921</v>
      </c>
      <c r="C20" s="10">
        <v>39.81</v>
      </c>
      <c r="D20" s="10">
        <v>40.44</v>
      </c>
      <c r="E20" s="10">
        <v>39</v>
      </c>
      <c r="F20" s="10">
        <v>39.200000000000003</v>
      </c>
      <c r="G20" s="11">
        <v>57491700</v>
      </c>
      <c r="H20" s="10">
        <v>38.56</v>
      </c>
      <c r="I20" s="5">
        <v>0</v>
      </c>
      <c r="J20" s="9">
        <v>38028</v>
      </c>
      <c r="K20" s="10">
        <v>27.92</v>
      </c>
      <c r="L20" s="10">
        <v>28</v>
      </c>
      <c r="M20" s="10">
        <v>27.27</v>
      </c>
      <c r="N20" s="10">
        <v>27.6</v>
      </c>
      <c r="O20" s="11">
        <v>115014800</v>
      </c>
      <c r="P20" s="10">
        <v>27.6</v>
      </c>
      <c r="Q20" s="5">
        <v>0</v>
      </c>
      <c r="R20" s="9">
        <v>38006</v>
      </c>
      <c r="S20" s="10">
        <v>10.43</v>
      </c>
      <c r="T20" s="10">
        <v>10.75</v>
      </c>
      <c r="U20" s="10">
        <v>10.25</v>
      </c>
      <c r="V20" s="10">
        <v>10.39</v>
      </c>
      <c r="W20" s="11">
        <v>53621200</v>
      </c>
      <c r="X20" s="10">
        <v>10.39</v>
      </c>
    </row>
    <row r="21" spans="1:24">
      <c r="A21" s="5">
        <f t="shared" ref="A21:A30" si="3">A20-1</f>
        <v>-1</v>
      </c>
      <c r="B21" s="9">
        <v>37918</v>
      </c>
      <c r="C21" s="10">
        <v>32.04</v>
      </c>
      <c r="D21" s="10">
        <v>32.049999999999997</v>
      </c>
      <c r="E21" s="10">
        <v>31.56</v>
      </c>
      <c r="F21" s="10">
        <v>31.8</v>
      </c>
      <c r="G21" s="11">
        <v>2836800</v>
      </c>
      <c r="H21" s="10">
        <v>31.28</v>
      </c>
      <c r="I21" s="5">
        <f t="shared" ref="I21:I30" si="4">I20-1</f>
        <v>-1</v>
      </c>
      <c r="J21" s="9">
        <v>38027</v>
      </c>
      <c r="K21" s="10">
        <v>23.85</v>
      </c>
      <c r="L21" s="10">
        <v>24.3</v>
      </c>
      <c r="M21" s="10">
        <v>23.75</v>
      </c>
      <c r="N21" s="10">
        <v>24.08</v>
      </c>
      <c r="O21" s="11">
        <v>7287000</v>
      </c>
      <c r="P21" s="10">
        <v>24.08</v>
      </c>
      <c r="Q21" s="5">
        <f t="shared" ref="Q21:Q30" si="5">Q20-1</f>
        <v>-1</v>
      </c>
      <c r="R21" s="9">
        <v>38002</v>
      </c>
      <c r="S21" s="10">
        <v>9.93</v>
      </c>
      <c r="T21" s="10">
        <v>10.050000000000001</v>
      </c>
      <c r="U21" s="10">
        <v>9.86</v>
      </c>
      <c r="V21" s="10">
        <v>9.99</v>
      </c>
      <c r="W21" s="11">
        <v>36760400</v>
      </c>
      <c r="X21" s="10">
        <v>9.99</v>
      </c>
    </row>
    <row r="22" spans="1:24">
      <c r="A22" s="5">
        <f t="shared" si="3"/>
        <v>-2</v>
      </c>
      <c r="B22" s="9">
        <v>37917</v>
      </c>
      <c r="C22" s="10">
        <v>31.99</v>
      </c>
      <c r="D22" s="10">
        <v>32.229999999999997</v>
      </c>
      <c r="E22" s="10">
        <v>31.84</v>
      </c>
      <c r="F22" s="10">
        <v>32.06</v>
      </c>
      <c r="G22" s="11">
        <v>4354300</v>
      </c>
      <c r="H22" s="10">
        <v>31.54</v>
      </c>
      <c r="I22" s="5">
        <f t="shared" si="4"/>
        <v>-2</v>
      </c>
      <c r="J22" s="9">
        <v>38026</v>
      </c>
      <c r="K22" s="10">
        <v>23.35</v>
      </c>
      <c r="L22" s="10">
        <v>23.98</v>
      </c>
      <c r="M22" s="10">
        <v>23.28</v>
      </c>
      <c r="N22" s="10">
        <v>23.77</v>
      </c>
      <c r="O22" s="11">
        <v>10311600</v>
      </c>
      <c r="P22" s="10">
        <v>23.77</v>
      </c>
      <c r="Q22" s="5">
        <f t="shared" si="5"/>
        <v>-2</v>
      </c>
      <c r="R22" s="9">
        <v>38001</v>
      </c>
      <c r="S22" s="10">
        <v>9.89</v>
      </c>
      <c r="T22" s="10">
        <v>10.17</v>
      </c>
      <c r="U22" s="10">
        <v>9.5299999999999994</v>
      </c>
      <c r="V22" s="10">
        <v>9.81</v>
      </c>
      <c r="W22" s="11">
        <v>55545100</v>
      </c>
      <c r="X22" s="10">
        <v>9.81</v>
      </c>
    </row>
    <row r="23" spans="1:24">
      <c r="A23" s="5">
        <f t="shared" si="3"/>
        <v>-3</v>
      </c>
      <c r="B23" s="9">
        <v>37916</v>
      </c>
      <c r="C23" s="10">
        <v>32.020000000000003</v>
      </c>
      <c r="D23" s="10">
        <v>32.29</v>
      </c>
      <c r="E23" s="10">
        <v>31.9</v>
      </c>
      <c r="F23" s="10">
        <v>31.99</v>
      </c>
      <c r="G23" s="11">
        <v>3514300</v>
      </c>
      <c r="H23" s="10">
        <v>31.47</v>
      </c>
      <c r="I23" s="5">
        <f t="shared" si="4"/>
        <v>-3</v>
      </c>
      <c r="J23" s="9">
        <v>38023</v>
      </c>
      <c r="K23" s="10">
        <v>23.1</v>
      </c>
      <c r="L23" s="10">
        <v>23.53</v>
      </c>
      <c r="M23" s="10">
        <v>22.9</v>
      </c>
      <c r="N23" s="10">
        <v>23.35</v>
      </c>
      <c r="O23" s="11">
        <v>10002400</v>
      </c>
      <c r="P23" s="10">
        <v>23.35</v>
      </c>
      <c r="Q23" s="5">
        <f t="shared" si="5"/>
        <v>-3</v>
      </c>
      <c r="R23" s="9">
        <v>38000</v>
      </c>
      <c r="S23" s="10">
        <v>9.4499999999999993</v>
      </c>
      <c r="T23" s="10">
        <v>10.1</v>
      </c>
      <c r="U23" s="10">
        <v>9.15</v>
      </c>
      <c r="V23" s="10">
        <v>9.99</v>
      </c>
      <c r="W23" s="11">
        <v>73782600</v>
      </c>
      <c r="X23" s="10">
        <v>9.99</v>
      </c>
    </row>
    <row r="24" spans="1:24">
      <c r="A24" s="5">
        <f t="shared" si="3"/>
        <v>-4</v>
      </c>
      <c r="B24" s="9">
        <v>37915</v>
      </c>
      <c r="C24" s="10">
        <v>32.76</v>
      </c>
      <c r="D24" s="10">
        <v>32.76</v>
      </c>
      <c r="E24" s="10">
        <v>32.4</v>
      </c>
      <c r="F24" s="10">
        <v>32.409999999999997</v>
      </c>
      <c r="G24" s="11">
        <v>3773000</v>
      </c>
      <c r="H24" s="10">
        <v>31.88</v>
      </c>
      <c r="I24" s="5">
        <f t="shared" si="4"/>
        <v>-4</v>
      </c>
      <c r="J24" s="9">
        <v>38022</v>
      </c>
      <c r="K24" s="10">
        <v>23.3</v>
      </c>
      <c r="L24" s="10">
        <v>23.52</v>
      </c>
      <c r="M24" s="10">
        <v>23.14</v>
      </c>
      <c r="N24" s="10">
        <v>23.2</v>
      </c>
      <c r="O24" s="11">
        <v>7344900</v>
      </c>
      <c r="P24" s="10">
        <v>23.2</v>
      </c>
      <c r="Q24" s="5">
        <f t="shared" si="5"/>
        <v>-4</v>
      </c>
      <c r="R24" s="9">
        <v>37999</v>
      </c>
      <c r="S24" s="10">
        <v>8.23</v>
      </c>
      <c r="T24" s="10">
        <v>8.6300000000000008</v>
      </c>
      <c r="U24" s="10">
        <v>8.15</v>
      </c>
      <c r="V24" s="10">
        <v>8.5500000000000007</v>
      </c>
      <c r="W24" s="11">
        <v>26165300</v>
      </c>
      <c r="X24" s="10">
        <v>8.5500000000000007</v>
      </c>
    </row>
    <row r="25" spans="1:24">
      <c r="A25" s="5">
        <f t="shared" si="3"/>
        <v>-5</v>
      </c>
      <c r="B25" s="9">
        <v>37914</v>
      </c>
      <c r="C25" s="10">
        <v>32.729999999999997</v>
      </c>
      <c r="D25" s="10">
        <v>32.74</v>
      </c>
      <c r="E25" s="10">
        <v>32.35</v>
      </c>
      <c r="F25" s="10">
        <v>32.700000000000003</v>
      </c>
      <c r="G25" s="11">
        <v>2893400</v>
      </c>
      <c r="H25" s="10">
        <v>32.17</v>
      </c>
      <c r="I25" s="5">
        <f t="shared" si="4"/>
        <v>-5</v>
      </c>
      <c r="J25" s="9">
        <v>38021</v>
      </c>
      <c r="K25" s="10">
        <v>23.06</v>
      </c>
      <c r="L25" s="10">
        <v>23.72</v>
      </c>
      <c r="M25" s="10">
        <v>23.05</v>
      </c>
      <c r="N25" s="10">
        <v>23.19</v>
      </c>
      <c r="O25" s="11">
        <v>8963500</v>
      </c>
      <c r="P25" s="10">
        <v>23.19</v>
      </c>
      <c r="Q25" s="5">
        <f t="shared" si="5"/>
        <v>-5</v>
      </c>
      <c r="R25" s="9">
        <v>37998</v>
      </c>
      <c r="S25" s="10">
        <v>8.16</v>
      </c>
      <c r="T25" s="10">
        <v>8.16</v>
      </c>
      <c r="U25" s="10">
        <v>7.94</v>
      </c>
      <c r="V25" s="10">
        <v>8.1300000000000008</v>
      </c>
      <c r="W25" s="11">
        <v>16523200</v>
      </c>
      <c r="X25" s="10">
        <v>8.1300000000000008</v>
      </c>
    </row>
    <row r="26" spans="1:24">
      <c r="A26" s="5">
        <f t="shared" si="3"/>
        <v>-6</v>
      </c>
      <c r="B26" s="9">
        <v>37911</v>
      </c>
      <c r="C26" s="10">
        <v>32.97</v>
      </c>
      <c r="D26" s="10">
        <v>32.979999999999997</v>
      </c>
      <c r="E26" s="10">
        <v>32.51</v>
      </c>
      <c r="F26" s="10">
        <v>32.61</v>
      </c>
      <c r="G26" s="11">
        <v>2856100</v>
      </c>
      <c r="H26" s="10">
        <v>32.08</v>
      </c>
      <c r="I26" s="5">
        <f t="shared" si="4"/>
        <v>-6</v>
      </c>
      <c r="J26" s="9">
        <v>38020</v>
      </c>
      <c r="K26" s="10">
        <v>23.43</v>
      </c>
      <c r="L26" s="10">
        <v>23.88</v>
      </c>
      <c r="M26" s="10">
        <v>23.1</v>
      </c>
      <c r="N26" s="10">
        <v>23.26</v>
      </c>
      <c r="O26" s="11">
        <v>10004600</v>
      </c>
      <c r="P26" s="10">
        <v>23.26</v>
      </c>
      <c r="Q26" s="5">
        <f t="shared" si="5"/>
        <v>-6</v>
      </c>
      <c r="R26" s="9">
        <v>37995</v>
      </c>
      <c r="S26" s="10">
        <v>8.19</v>
      </c>
      <c r="T26" s="10">
        <v>8.2100000000000009</v>
      </c>
      <c r="U26" s="10">
        <v>8.08</v>
      </c>
      <c r="V26" s="10">
        <v>8.15</v>
      </c>
      <c r="W26" s="11">
        <v>14415300</v>
      </c>
      <c r="X26" s="10">
        <v>8.15</v>
      </c>
    </row>
    <row r="27" spans="1:24">
      <c r="A27" s="5">
        <f t="shared" si="3"/>
        <v>-7</v>
      </c>
      <c r="B27" s="9">
        <v>37910</v>
      </c>
      <c r="C27" s="10">
        <v>32.4</v>
      </c>
      <c r="D27" s="10">
        <v>32.99</v>
      </c>
      <c r="E27" s="10">
        <v>32.31</v>
      </c>
      <c r="F27" s="10">
        <v>32.85</v>
      </c>
      <c r="G27" s="11">
        <v>4096100</v>
      </c>
      <c r="H27" s="10">
        <v>32.31</v>
      </c>
      <c r="I27" s="5">
        <f t="shared" si="4"/>
        <v>-7</v>
      </c>
      <c r="J27" s="9">
        <v>38019</v>
      </c>
      <c r="K27" s="10">
        <v>23.8</v>
      </c>
      <c r="L27" s="10">
        <v>24.03</v>
      </c>
      <c r="M27" s="10">
        <v>23.6</v>
      </c>
      <c r="N27" s="10">
        <v>23.8</v>
      </c>
      <c r="O27" s="11">
        <v>9242300</v>
      </c>
      <c r="P27" s="10">
        <v>23.8</v>
      </c>
      <c r="Q27" s="5">
        <f t="shared" si="5"/>
        <v>-7</v>
      </c>
      <c r="R27" s="9">
        <v>37994</v>
      </c>
      <c r="S27" s="10">
        <v>8.25</v>
      </c>
      <c r="T27" s="10">
        <v>8.32</v>
      </c>
      <c r="U27" s="10">
        <v>8.16</v>
      </c>
      <c r="V27" s="10">
        <v>8.24</v>
      </c>
      <c r="W27" s="11">
        <v>14480700</v>
      </c>
      <c r="X27" s="10">
        <v>8.24</v>
      </c>
    </row>
    <row r="28" spans="1:24">
      <c r="A28" s="5">
        <f t="shared" si="3"/>
        <v>-8</v>
      </c>
      <c r="B28" s="9">
        <v>37909</v>
      </c>
      <c r="C28" s="10">
        <v>32.799999999999997</v>
      </c>
      <c r="D28" s="10">
        <v>32.950000000000003</v>
      </c>
      <c r="E28" s="10">
        <v>32.35</v>
      </c>
      <c r="F28" s="10">
        <v>32.520000000000003</v>
      </c>
      <c r="G28" s="11">
        <v>3479400</v>
      </c>
      <c r="H28" s="10">
        <v>31.99</v>
      </c>
      <c r="I28" s="5">
        <f t="shared" si="4"/>
        <v>-8</v>
      </c>
      <c r="J28" s="9">
        <v>38016</v>
      </c>
      <c r="K28" s="10">
        <v>23.72</v>
      </c>
      <c r="L28" s="10">
        <v>24.18</v>
      </c>
      <c r="M28" s="10">
        <v>23.7</v>
      </c>
      <c r="N28" s="10">
        <v>24</v>
      </c>
      <c r="O28" s="11">
        <v>17033000</v>
      </c>
      <c r="P28" s="10">
        <v>24</v>
      </c>
      <c r="Q28" s="5">
        <f t="shared" si="5"/>
        <v>-8</v>
      </c>
      <c r="R28" s="9">
        <v>37993</v>
      </c>
      <c r="S28" s="10">
        <v>8.4700000000000006</v>
      </c>
      <c r="T28" s="10">
        <v>8.5</v>
      </c>
      <c r="U28" s="10">
        <v>8.1</v>
      </c>
      <c r="V28" s="10">
        <v>8.2100000000000009</v>
      </c>
      <c r="W28" s="11">
        <v>16616700</v>
      </c>
      <c r="X28" s="10">
        <v>8.2100000000000009</v>
      </c>
    </row>
    <row r="29" spans="1:24">
      <c r="A29" s="5">
        <f t="shared" si="3"/>
        <v>-9</v>
      </c>
      <c r="B29" s="9">
        <v>37908</v>
      </c>
      <c r="C29" s="10">
        <v>32.5</v>
      </c>
      <c r="D29" s="10">
        <v>32.69</v>
      </c>
      <c r="E29" s="10">
        <v>32.26</v>
      </c>
      <c r="F29" s="10">
        <v>32.630000000000003</v>
      </c>
      <c r="G29" s="11">
        <v>3323900</v>
      </c>
      <c r="H29" s="10">
        <v>32.1</v>
      </c>
      <c r="I29" s="5">
        <f t="shared" si="4"/>
        <v>-9</v>
      </c>
      <c r="J29" s="9">
        <v>38015</v>
      </c>
      <c r="K29" s="10">
        <v>23.8</v>
      </c>
      <c r="L29" s="10">
        <v>24.65</v>
      </c>
      <c r="M29" s="10">
        <v>22.98</v>
      </c>
      <c r="N29" s="10">
        <v>24.45</v>
      </c>
      <c r="O29" s="11">
        <v>15418200</v>
      </c>
      <c r="P29" s="10">
        <v>24.45</v>
      </c>
      <c r="Q29" s="5">
        <f t="shared" si="5"/>
        <v>-9</v>
      </c>
      <c r="R29" s="9">
        <v>37992</v>
      </c>
      <c r="S29" s="10">
        <v>7.98</v>
      </c>
      <c r="T29" s="10">
        <v>8.31</v>
      </c>
      <c r="U29" s="10">
        <v>7.92</v>
      </c>
      <c r="V29" s="10">
        <v>8.2899999999999991</v>
      </c>
      <c r="W29" s="11">
        <v>16318100</v>
      </c>
      <c r="X29" s="10">
        <v>8.2899999999999991</v>
      </c>
    </row>
    <row r="30" spans="1:24">
      <c r="A30" s="5">
        <f t="shared" si="3"/>
        <v>-10</v>
      </c>
      <c r="B30" s="9">
        <v>37907</v>
      </c>
      <c r="C30" s="10">
        <v>32.159999999999997</v>
      </c>
      <c r="D30" s="10">
        <v>32.770000000000003</v>
      </c>
      <c r="E30" s="10">
        <v>32.159999999999997</v>
      </c>
      <c r="F30" s="10">
        <v>32.4</v>
      </c>
      <c r="G30" s="11">
        <v>2393700</v>
      </c>
      <c r="H30" s="10">
        <v>31.87</v>
      </c>
      <c r="I30" s="5">
        <f t="shared" si="4"/>
        <v>-10</v>
      </c>
      <c r="J30" s="9">
        <v>38014</v>
      </c>
      <c r="K30" s="10">
        <v>24.07</v>
      </c>
      <c r="L30" s="10">
        <v>24.13</v>
      </c>
      <c r="M30" s="10">
        <v>23.51</v>
      </c>
      <c r="N30" s="10">
        <v>23.67</v>
      </c>
      <c r="O30" s="11">
        <v>7306500</v>
      </c>
      <c r="P30" s="10">
        <v>23.67</v>
      </c>
      <c r="Q30" s="5">
        <f t="shared" si="5"/>
        <v>-10</v>
      </c>
      <c r="R30" s="9">
        <v>37991</v>
      </c>
      <c r="S30" s="10">
        <v>8</v>
      </c>
      <c r="T30" s="10">
        <v>8.08</v>
      </c>
      <c r="U30" s="10">
        <v>7.76</v>
      </c>
      <c r="V30" s="10">
        <v>8.0299999999999994</v>
      </c>
      <c r="W30" s="11">
        <v>27337700</v>
      </c>
      <c r="X30" s="10">
        <v>8.0299999999999994</v>
      </c>
    </row>
    <row r="31" spans="1:24">
      <c r="B31" s="9"/>
      <c r="C31" s="10"/>
      <c r="D31" s="10"/>
      <c r="E31" s="10"/>
      <c r="F31" s="10"/>
      <c r="G31" s="11"/>
      <c r="H31" s="10"/>
      <c r="J31" s="9"/>
      <c r="K31" s="10"/>
      <c r="L31" s="10"/>
      <c r="M31" s="10"/>
      <c r="N31" s="10"/>
      <c r="O31" s="11"/>
      <c r="P31" s="10"/>
      <c r="R31" s="9"/>
      <c r="S31" s="10"/>
      <c r="T31" s="10"/>
      <c r="U31" s="10"/>
      <c r="V31" s="10"/>
      <c r="W31" s="11"/>
      <c r="X31" s="10"/>
    </row>
    <row r="32" spans="1:24">
      <c r="B32" s="9"/>
      <c r="C32" s="10"/>
      <c r="D32" s="10"/>
      <c r="E32" s="10"/>
      <c r="F32" s="10"/>
      <c r="G32" s="11"/>
      <c r="H32" s="10"/>
      <c r="J32" s="9"/>
      <c r="K32" s="10"/>
      <c r="L32" s="10"/>
      <c r="M32" s="10"/>
      <c r="N32" s="10"/>
      <c r="O32" s="11"/>
      <c r="P32" s="10"/>
      <c r="R32" s="9"/>
      <c r="S32" s="10"/>
      <c r="T32" s="10"/>
      <c r="U32" s="10"/>
      <c r="V32" s="10"/>
      <c r="W32" s="11"/>
      <c r="X32" s="10"/>
    </row>
    <row r="33" spans="2:24">
      <c r="B33" s="9"/>
      <c r="C33" s="10"/>
      <c r="D33" s="10"/>
      <c r="E33" s="10"/>
      <c r="F33" s="10"/>
      <c r="G33" s="11"/>
      <c r="H33" s="10"/>
      <c r="J33" s="9"/>
      <c r="K33" s="10"/>
      <c r="L33" s="10"/>
      <c r="M33" s="10"/>
      <c r="N33" s="10"/>
      <c r="O33" s="11"/>
      <c r="P33" s="10"/>
      <c r="R33" s="9"/>
      <c r="S33" s="10"/>
      <c r="T33" s="10"/>
      <c r="U33" s="10"/>
      <c r="V33" s="10"/>
      <c r="W33" s="11"/>
      <c r="X33" s="10"/>
    </row>
    <row r="34" spans="2:24">
      <c r="J34" s="9"/>
      <c r="K34" s="10"/>
      <c r="L34" s="10"/>
      <c r="M34" s="10"/>
      <c r="N34" s="10"/>
      <c r="O34" s="11"/>
      <c r="P34" s="10"/>
      <c r="R34" s="9"/>
      <c r="S34" s="10"/>
      <c r="T34" s="10"/>
      <c r="U34" s="10"/>
      <c r="V34" s="10"/>
      <c r="W34" s="11"/>
      <c r="X34" s="10"/>
    </row>
    <row r="35" spans="2:24">
      <c r="R35" s="9"/>
      <c r="S35" s="10"/>
      <c r="T35" s="10"/>
      <c r="U35" s="10"/>
      <c r="V35" s="10"/>
      <c r="W35" s="11"/>
      <c r="X35" s="10"/>
    </row>
    <row r="36" spans="2:24">
      <c r="R36" s="9"/>
      <c r="S36" s="10"/>
      <c r="T36" s="10"/>
      <c r="U36" s="10"/>
      <c r="V36" s="10"/>
      <c r="W36" s="11"/>
      <c r="X36" s="10"/>
    </row>
    <row r="37" spans="2:24">
      <c r="R37" s="9"/>
      <c r="S37" s="10"/>
      <c r="T37" s="10"/>
      <c r="U37" s="10"/>
      <c r="V37" s="10"/>
      <c r="W37" s="11"/>
      <c r="X37" s="10"/>
    </row>
  </sheetData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8"/>
  <sheetViews>
    <sheetView workbookViewId="0">
      <selection activeCell="A6" sqref="A6"/>
    </sheetView>
  </sheetViews>
  <sheetFormatPr defaultRowHeight="12.75"/>
  <cols>
    <col min="1" max="1" width="5.140625" style="5" customWidth="1"/>
    <col min="2" max="2" width="9.140625" style="5"/>
    <col min="3" max="3" width="8" style="5" customWidth="1"/>
    <col min="4" max="4" width="10.42578125" style="5" customWidth="1"/>
    <col min="5" max="5" width="6.28515625" style="5" customWidth="1"/>
    <col min="6" max="7" width="5.7109375" style="5" customWidth="1"/>
    <col min="8" max="16384" width="9.140625" style="5"/>
  </cols>
  <sheetData>
    <row r="1" spans="1:18" ht="18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6" t="s">
        <v>9</v>
      </c>
      <c r="B2" s="6"/>
      <c r="C2" s="6" t="s">
        <v>10</v>
      </c>
      <c r="D2" s="6" t="s">
        <v>11</v>
      </c>
      <c r="E2" s="6"/>
      <c r="F2" s="6"/>
    </row>
    <row r="3" spans="1:18">
      <c r="A3" s="5" t="s">
        <v>12</v>
      </c>
      <c r="C3" s="5" t="str">
        <f>'[1]Event Study Price Data'!C3</f>
        <v>FBF</v>
      </c>
      <c r="D3" s="7">
        <v>37921</v>
      </c>
    </row>
    <row r="4" spans="1:18">
      <c r="A4" s="5" t="s">
        <v>14</v>
      </c>
      <c r="C4" s="5" t="str">
        <f>'[1]Event Study Price Data'!C4</f>
        <v>DIS</v>
      </c>
      <c r="D4" s="7">
        <v>38028</v>
      </c>
    </row>
    <row r="5" spans="1:18">
      <c r="A5" s="5" t="s">
        <v>16</v>
      </c>
      <c r="C5" s="5" t="str">
        <f>'[1]Event Study Price Data'!C5</f>
        <v>AWE</v>
      </c>
      <c r="D5" s="7">
        <v>38004</v>
      </c>
    </row>
    <row r="6" spans="1:18">
      <c r="B6" s="6" t="s">
        <v>21</v>
      </c>
      <c r="C6" s="12"/>
      <c r="D6" s="13"/>
      <c r="E6" s="6" t="s">
        <v>22</v>
      </c>
    </row>
    <row r="7" spans="1:18">
      <c r="A7" s="6" t="s">
        <v>1</v>
      </c>
      <c r="B7" s="6" t="str">
        <f>C3</f>
        <v>FBF</v>
      </c>
      <c r="C7" s="6" t="str">
        <f>C4</f>
        <v>DIS</v>
      </c>
      <c r="D7" s="6" t="str">
        <f>C5</f>
        <v>AWE</v>
      </c>
      <c r="E7" s="6" t="str">
        <f>B7</f>
        <v>FBF</v>
      </c>
      <c r="F7" s="6" t="str">
        <f>C7</f>
        <v>DIS</v>
      </c>
      <c r="G7" s="6" t="str">
        <f>D7</f>
        <v>AWE</v>
      </c>
    </row>
    <row r="8" spans="1:18">
      <c r="A8" s="5">
        <v>10</v>
      </c>
      <c r="B8" s="5">
        <f>'[1]Event Study Price Data'!H10</f>
        <v>39.69</v>
      </c>
      <c r="C8" s="5">
        <f>'[1]Event Study Price Data'!P10</f>
        <v>26.73</v>
      </c>
      <c r="D8" s="5">
        <f>'[1]Event Study Price Data'!X10</f>
        <v>11.08</v>
      </c>
      <c r="E8" s="5">
        <f t="shared" ref="E8:G27" si="0">B8/B9-1</f>
        <v>-3.7650602409640133E-3</v>
      </c>
      <c r="F8" s="5">
        <f t="shared" si="0"/>
        <v>1.6349809885931599E-2</v>
      </c>
      <c r="G8" s="5">
        <f t="shared" si="0"/>
        <v>-7.1684587813619638E-3</v>
      </c>
    </row>
    <row r="9" spans="1:18">
      <c r="A9" s="5">
        <f t="shared" ref="A9:A28" si="1">A8-1</f>
        <v>9</v>
      </c>
      <c r="B9" s="5">
        <f>'[1]Event Study Price Data'!H11</f>
        <v>39.840000000000003</v>
      </c>
      <c r="C9" s="5">
        <f>'[1]Event Study Price Data'!P11</f>
        <v>26.3</v>
      </c>
      <c r="D9" s="5">
        <f>'[1]Event Study Price Data'!X11</f>
        <v>11.16</v>
      </c>
      <c r="E9" s="5">
        <f t="shared" si="0"/>
        <v>-1.0432190760059523E-2</v>
      </c>
      <c r="F9" s="5">
        <f t="shared" si="0"/>
        <v>1.3097072419106404E-2</v>
      </c>
      <c r="G9" s="5">
        <f t="shared" si="0"/>
        <v>9.9547511312216841E-3</v>
      </c>
    </row>
    <row r="10" spans="1:18">
      <c r="A10" s="5">
        <f t="shared" si="1"/>
        <v>8</v>
      </c>
      <c r="B10" s="5">
        <f>'[1]Event Study Price Data'!H12</f>
        <v>40.26</v>
      </c>
      <c r="C10" s="5">
        <f>'[1]Event Study Price Data'!P12</f>
        <v>25.96</v>
      </c>
      <c r="D10" s="5">
        <f>'[1]Event Study Price Data'!X12</f>
        <v>11.05</v>
      </c>
      <c r="E10" s="5">
        <f t="shared" si="0"/>
        <v>9.2755076460264707E-3</v>
      </c>
      <c r="F10" s="5">
        <f t="shared" si="0"/>
        <v>-2.9532710280373853E-2</v>
      </c>
      <c r="G10" s="5">
        <f t="shared" si="0"/>
        <v>1.8132366273799772E-3</v>
      </c>
    </row>
    <row r="11" spans="1:18">
      <c r="A11" s="5">
        <f t="shared" si="1"/>
        <v>7</v>
      </c>
      <c r="B11" s="5">
        <f>'[1]Event Study Price Data'!H13</f>
        <v>39.89</v>
      </c>
      <c r="C11" s="5">
        <f>'[1]Event Study Price Data'!P13</f>
        <v>26.75</v>
      </c>
      <c r="D11" s="5">
        <f>'[1]Event Study Price Data'!X13</f>
        <v>11.03</v>
      </c>
      <c r="E11" s="5">
        <f t="shared" si="0"/>
        <v>7.3232323232323981E-3</v>
      </c>
      <c r="F11" s="5">
        <f t="shared" si="0"/>
        <v>7.532956685499137E-3</v>
      </c>
      <c r="G11" s="5">
        <f t="shared" si="0"/>
        <v>9.0744101633388752E-4</v>
      </c>
    </row>
    <row r="12" spans="1:18">
      <c r="A12" s="5">
        <f t="shared" si="1"/>
        <v>6</v>
      </c>
      <c r="B12" s="5">
        <f>'[1]Event Study Price Data'!H14</f>
        <v>39.6</v>
      </c>
      <c r="C12" s="5">
        <f>'[1]Event Study Price Data'!P14</f>
        <v>26.55</v>
      </c>
      <c r="D12" s="5">
        <f>'[1]Event Study Price Data'!X14</f>
        <v>11.02</v>
      </c>
      <c r="E12" s="5">
        <f t="shared" si="0"/>
        <v>-6.5228299046662386E-3</v>
      </c>
      <c r="F12" s="5">
        <f t="shared" si="0"/>
        <v>-1.6666666666666607E-2</v>
      </c>
      <c r="G12" s="5">
        <f t="shared" si="0"/>
        <v>-1.3428827215756556E-2</v>
      </c>
    </row>
    <row r="13" spans="1:18">
      <c r="A13" s="5">
        <f t="shared" si="1"/>
        <v>5</v>
      </c>
      <c r="B13" s="5">
        <f>'[1]Event Study Price Data'!H15</f>
        <v>39.86</v>
      </c>
      <c r="C13" s="5">
        <f>'[1]Event Study Price Data'!P15</f>
        <v>27</v>
      </c>
      <c r="D13" s="5">
        <f>'[1]Event Study Price Data'!X15</f>
        <v>11.17</v>
      </c>
      <c r="E13" s="5">
        <f t="shared" si="0"/>
        <v>3.2720865844451108E-3</v>
      </c>
      <c r="F13" s="5">
        <f t="shared" si="0"/>
        <v>1.0857356795207718E-2</v>
      </c>
      <c r="G13" s="5">
        <f t="shared" si="0"/>
        <v>2.1957913998170264E-2</v>
      </c>
    </row>
    <row r="14" spans="1:18">
      <c r="A14" s="5">
        <f t="shared" si="1"/>
        <v>4</v>
      </c>
      <c r="B14" s="5">
        <f>'[1]Event Study Price Data'!H16</f>
        <v>39.729999999999997</v>
      </c>
      <c r="C14" s="5">
        <f>'[1]Event Study Price Data'!P16</f>
        <v>26.71</v>
      </c>
      <c r="D14" s="5">
        <f>'[1]Event Study Price Data'!X16</f>
        <v>10.93</v>
      </c>
      <c r="E14" s="5">
        <f t="shared" si="0"/>
        <v>7.0975918884663702E-3</v>
      </c>
      <c r="F14" s="5">
        <f t="shared" si="0"/>
        <v>-7.0631970260222054E-3</v>
      </c>
      <c r="G14" s="5">
        <f t="shared" si="0"/>
        <v>3.016022620169645E-2</v>
      </c>
    </row>
    <row r="15" spans="1:18">
      <c r="A15" s="5">
        <f t="shared" si="1"/>
        <v>3</v>
      </c>
      <c r="B15" s="5">
        <f>'[1]Event Study Price Data'!H17</f>
        <v>39.450000000000003</v>
      </c>
      <c r="C15" s="5">
        <f>'[1]Event Study Price Data'!P17</f>
        <v>26.9</v>
      </c>
      <c r="D15" s="5">
        <f>'[1]Event Study Price Data'!X17</f>
        <v>10.61</v>
      </c>
      <c r="E15" s="5">
        <f t="shared" si="0"/>
        <v>1.413881748071999E-2</v>
      </c>
      <c r="F15" s="5">
        <f t="shared" si="0"/>
        <v>-7.4294205052016782E-4</v>
      </c>
      <c r="G15" s="5">
        <f t="shared" si="0"/>
        <v>4.7348484848483974E-3</v>
      </c>
    </row>
    <row r="16" spans="1:18">
      <c r="A16" s="5">
        <f t="shared" si="1"/>
        <v>2</v>
      </c>
      <c r="B16" s="5">
        <f>'[1]Event Study Price Data'!H18</f>
        <v>38.9</v>
      </c>
      <c r="C16" s="5">
        <f>'[1]Event Study Price Data'!P18</f>
        <v>26.92</v>
      </c>
      <c r="D16" s="5">
        <f>'[1]Event Study Price Data'!X18</f>
        <v>10.56</v>
      </c>
      <c r="E16" s="5">
        <f t="shared" si="0"/>
        <v>1.9124967251768377E-2</v>
      </c>
      <c r="F16" s="5">
        <f t="shared" si="0"/>
        <v>-3.8571428571428479E-2</v>
      </c>
      <c r="G16" s="5">
        <f t="shared" si="0"/>
        <v>-3.9126478616924421E-2</v>
      </c>
    </row>
    <row r="17" spans="1:7">
      <c r="A17" s="5">
        <f t="shared" si="1"/>
        <v>1</v>
      </c>
      <c r="B17" s="5">
        <f>'[1]Event Study Price Data'!H19</f>
        <v>38.17</v>
      </c>
      <c r="C17" s="5">
        <f>'[1]Event Study Price Data'!P19</f>
        <v>28</v>
      </c>
      <c r="D17" s="5">
        <f>'[1]Event Study Price Data'!X19</f>
        <v>10.99</v>
      </c>
      <c r="E17" s="5">
        <f t="shared" si="0"/>
        <v>-1.0114107883817391E-2</v>
      </c>
      <c r="F17" s="5">
        <f t="shared" si="0"/>
        <v>1.4492753623188248E-2</v>
      </c>
      <c r="G17" s="5">
        <f t="shared" si="0"/>
        <v>5.7747834456207903E-2</v>
      </c>
    </row>
    <row r="18" spans="1:7">
      <c r="A18" s="5">
        <f t="shared" si="1"/>
        <v>0</v>
      </c>
      <c r="B18" s="5">
        <f>'[1]Event Study Price Data'!H20</f>
        <v>38.56</v>
      </c>
      <c r="C18" s="5">
        <f>'[1]Event Study Price Data'!P20</f>
        <v>27.6</v>
      </c>
      <c r="D18" s="5">
        <f>'[1]Event Study Price Data'!X20</f>
        <v>10.39</v>
      </c>
      <c r="E18" s="5">
        <f t="shared" si="0"/>
        <v>0.23273657289002569</v>
      </c>
      <c r="F18" s="5">
        <f t="shared" si="0"/>
        <v>0.14617940199335555</v>
      </c>
      <c r="G18" s="5">
        <f t="shared" si="0"/>
        <v>4.0040040040040026E-2</v>
      </c>
    </row>
    <row r="19" spans="1:7">
      <c r="A19" s="5">
        <f t="shared" si="1"/>
        <v>-1</v>
      </c>
      <c r="B19" s="5">
        <f>'[1]Event Study Price Data'!H21</f>
        <v>31.28</v>
      </c>
      <c r="C19" s="5">
        <f>'[1]Event Study Price Data'!P21</f>
        <v>24.08</v>
      </c>
      <c r="D19" s="5">
        <f>'[1]Event Study Price Data'!X21</f>
        <v>9.99</v>
      </c>
      <c r="E19" s="5">
        <f t="shared" si="0"/>
        <v>-8.2435003170576726E-3</v>
      </c>
      <c r="F19" s="5">
        <f t="shared" si="0"/>
        <v>1.3041649137568223E-2</v>
      </c>
      <c r="G19" s="5">
        <f t="shared" si="0"/>
        <v>1.8348623853210899E-2</v>
      </c>
    </row>
    <row r="20" spans="1:7">
      <c r="A20" s="5">
        <f t="shared" si="1"/>
        <v>-2</v>
      </c>
      <c r="B20" s="5">
        <f>'[1]Event Study Price Data'!H22</f>
        <v>31.54</v>
      </c>
      <c r="C20" s="5">
        <f>'[1]Event Study Price Data'!P22</f>
        <v>23.77</v>
      </c>
      <c r="D20" s="5">
        <f>'[1]Event Study Price Data'!X22</f>
        <v>9.81</v>
      </c>
      <c r="E20" s="5">
        <f t="shared" si="0"/>
        <v>2.2243406418811507E-3</v>
      </c>
      <c r="F20" s="5">
        <f t="shared" si="0"/>
        <v>1.7987152034261156E-2</v>
      </c>
      <c r="G20" s="5">
        <f t="shared" si="0"/>
        <v>-1.8018018018017945E-2</v>
      </c>
    </row>
    <row r="21" spans="1:7">
      <c r="A21" s="5">
        <f t="shared" si="1"/>
        <v>-3</v>
      </c>
      <c r="B21" s="5">
        <f>'[1]Event Study Price Data'!H23</f>
        <v>31.47</v>
      </c>
      <c r="C21" s="5">
        <f>'[1]Event Study Price Data'!P23</f>
        <v>23.35</v>
      </c>
      <c r="D21" s="5">
        <f>'[1]Event Study Price Data'!X23</f>
        <v>9.99</v>
      </c>
      <c r="E21" s="5">
        <f t="shared" si="0"/>
        <v>-1.2860727728983723E-2</v>
      </c>
      <c r="F21" s="5">
        <f t="shared" si="0"/>
        <v>6.4655172413794482E-3</v>
      </c>
      <c r="G21" s="5">
        <f t="shared" si="0"/>
        <v>0.1684210526315788</v>
      </c>
    </row>
    <row r="22" spans="1:7">
      <c r="A22" s="5">
        <f t="shared" si="1"/>
        <v>-4</v>
      </c>
      <c r="B22" s="5">
        <f>'[1]Event Study Price Data'!H24</f>
        <v>31.88</v>
      </c>
      <c r="C22" s="5">
        <f>'[1]Event Study Price Data'!P24</f>
        <v>23.2</v>
      </c>
      <c r="D22" s="5">
        <f>'[1]Event Study Price Data'!X24</f>
        <v>8.5500000000000007</v>
      </c>
      <c r="E22" s="5">
        <f t="shared" si="0"/>
        <v>-9.0146098849861467E-3</v>
      </c>
      <c r="F22" s="5">
        <f t="shared" si="0"/>
        <v>4.3122035360054767E-4</v>
      </c>
      <c r="G22" s="5">
        <f t="shared" si="0"/>
        <v>5.1660516605166018E-2</v>
      </c>
    </row>
    <row r="23" spans="1:7">
      <c r="A23" s="5">
        <f t="shared" si="1"/>
        <v>-5</v>
      </c>
      <c r="B23" s="5">
        <f>'[1]Event Study Price Data'!H25</f>
        <v>32.17</v>
      </c>
      <c r="C23" s="5">
        <f>'[1]Event Study Price Data'!P25</f>
        <v>23.19</v>
      </c>
      <c r="D23" s="5">
        <f>'[1]Event Study Price Data'!X25</f>
        <v>8.1300000000000008</v>
      </c>
      <c r="E23" s="5">
        <f t="shared" si="0"/>
        <v>2.805486284289449E-3</v>
      </c>
      <c r="F23" s="5">
        <f t="shared" si="0"/>
        <v>-3.0094582975064288E-3</v>
      </c>
      <c r="G23" s="5">
        <f t="shared" si="0"/>
        <v>-2.4539877300613355E-3</v>
      </c>
    </row>
    <row r="24" spans="1:7">
      <c r="A24" s="5">
        <f t="shared" si="1"/>
        <v>-6</v>
      </c>
      <c r="B24" s="5">
        <f>'[1]Event Study Price Data'!H26</f>
        <v>32.08</v>
      </c>
      <c r="C24" s="5">
        <f>'[1]Event Study Price Data'!P26</f>
        <v>23.26</v>
      </c>
      <c r="D24" s="5">
        <f>'[1]Event Study Price Data'!X26</f>
        <v>8.15</v>
      </c>
      <c r="E24" s="5">
        <f t="shared" si="0"/>
        <v>-7.118539151965475E-3</v>
      </c>
      <c r="F24" s="5">
        <f t="shared" si="0"/>
        <v>-2.268907563025202E-2</v>
      </c>
      <c r="G24" s="5">
        <f t="shared" si="0"/>
        <v>-1.0922330097087318E-2</v>
      </c>
    </row>
    <row r="25" spans="1:7">
      <c r="A25" s="5">
        <f t="shared" si="1"/>
        <v>-7</v>
      </c>
      <c r="B25" s="5">
        <f>'[1]Event Study Price Data'!H27</f>
        <v>32.31</v>
      </c>
      <c r="C25" s="5">
        <f>'[1]Event Study Price Data'!P27</f>
        <v>23.8</v>
      </c>
      <c r="D25" s="5">
        <f>'[1]Event Study Price Data'!X27</f>
        <v>8.24</v>
      </c>
      <c r="E25" s="5">
        <f t="shared" si="0"/>
        <v>1.000312597686781E-2</v>
      </c>
      <c r="F25" s="5">
        <f t="shared" si="0"/>
        <v>-8.3333333333333037E-3</v>
      </c>
      <c r="G25" s="5">
        <f t="shared" si="0"/>
        <v>3.6540803897684437E-3</v>
      </c>
    </row>
    <row r="26" spans="1:7">
      <c r="A26" s="5">
        <f t="shared" si="1"/>
        <v>-8</v>
      </c>
      <c r="B26" s="5">
        <f>'[1]Event Study Price Data'!H28</f>
        <v>31.99</v>
      </c>
      <c r="C26" s="5">
        <f>'[1]Event Study Price Data'!P28</f>
        <v>24</v>
      </c>
      <c r="D26" s="5">
        <f>'[1]Event Study Price Data'!X28</f>
        <v>8.2100000000000009</v>
      </c>
      <c r="E26" s="5">
        <f t="shared" si="0"/>
        <v>-3.4267912772586451E-3</v>
      </c>
      <c r="F26" s="5">
        <f t="shared" si="0"/>
        <v>-1.8404907975460127E-2</v>
      </c>
      <c r="G26" s="5">
        <f t="shared" si="0"/>
        <v>-9.6501809408924277E-3</v>
      </c>
    </row>
    <row r="27" spans="1:7">
      <c r="A27" s="5">
        <f t="shared" si="1"/>
        <v>-9</v>
      </c>
      <c r="B27" s="5">
        <f>'[1]Event Study Price Data'!H29</f>
        <v>32.1</v>
      </c>
      <c r="C27" s="5">
        <f>'[1]Event Study Price Data'!P29</f>
        <v>24.45</v>
      </c>
      <c r="D27" s="5">
        <f>'[1]Event Study Price Data'!X29</f>
        <v>8.2899999999999991</v>
      </c>
      <c r="E27" s="5">
        <f t="shared" si="0"/>
        <v>7.2168183244429862E-3</v>
      </c>
      <c r="F27" s="5">
        <f t="shared" si="0"/>
        <v>3.2953105196451116E-2</v>
      </c>
      <c r="G27" s="5">
        <f t="shared" si="0"/>
        <v>3.2378580323785711E-2</v>
      </c>
    </row>
    <row r="28" spans="1:7">
      <c r="A28" s="5">
        <f t="shared" si="1"/>
        <v>-10</v>
      </c>
      <c r="B28" s="5">
        <f>'[1]Event Study Price Data'!H30</f>
        <v>31.87</v>
      </c>
      <c r="C28" s="5">
        <f>'[1]Event Study Price Data'!P30</f>
        <v>23.67</v>
      </c>
      <c r="D28" s="5">
        <f>'[1]Event Study Price Data'!X30</f>
        <v>8.0299999999999994</v>
      </c>
      <c r="E28" s="5" t="s">
        <v>7</v>
      </c>
      <c r="F28" s="5" t="s">
        <v>7</v>
      </c>
      <c r="G28" s="5" t="s">
        <v>7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6"/>
  <sheetViews>
    <sheetView workbookViewId="0">
      <selection activeCell="I3" sqref="I3"/>
    </sheetView>
  </sheetViews>
  <sheetFormatPr defaultRowHeight="12.75"/>
  <cols>
    <col min="1" max="5" width="9.140625" style="5"/>
    <col min="6" max="6" width="10.7109375" style="5" customWidth="1"/>
    <col min="7" max="7" width="9.7109375" style="5" customWidth="1"/>
    <col min="8" max="16384" width="9.140625" style="5"/>
  </cols>
  <sheetData>
    <row r="1" spans="1:15" ht="18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6" t="s">
        <v>18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19</v>
      </c>
      <c r="H2" s="6" t="s">
        <v>24</v>
      </c>
      <c r="I2" s="6" t="s">
        <v>13</v>
      </c>
      <c r="J2" s="6" t="s">
        <v>15</v>
      </c>
      <c r="K2" s="6" t="s">
        <v>17</v>
      </c>
    </row>
    <row r="3" spans="1:15">
      <c r="A3" s="9">
        <v>38043</v>
      </c>
      <c r="B3" s="14">
        <v>1140.94</v>
      </c>
      <c r="C3" s="14">
        <v>1147.22</v>
      </c>
      <c r="D3" s="14">
        <v>1138.67</v>
      </c>
      <c r="E3" s="14">
        <v>1144.9100000000001</v>
      </c>
      <c r="F3" s="11">
        <v>1620109952</v>
      </c>
      <c r="G3" s="14">
        <v>1144.9100000000001</v>
      </c>
      <c r="H3" s="5">
        <f t="shared" ref="H3:H66" si="0">E3/E4-1</f>
        <v>1.0842288422359125E-3</v>
      </c>
      <c r="J3" s="5">
        <f t="shared" ref="J3:J12" si="1">J4+1</f>
        <v>10</v>
      </c>
    </row>
    <row r="4" spans="1:15">
      <c r="A4" s="9">
        <v>38042</v>
      </c>
      <c r="B4" s="14">
        <v>1140.3</v>
      </c>
      <c r="C4" s="14">
        <v>1145.18</v>
      </c>
      <c r="D4" s="14">
        <v>1138.76</v>
      </c>
      <c r="E4" s="14">
        <v>1143.67</v>
      </c>
      <c r="F4" s="11">
        <v>1607939968</v>
      </c>
      <c r="G4" s="14">
        <v>1143.67</v>
      </c>
      <c r="H4" s="5">
        <f t="shared" si="0"/>
        <v>4.0207534084226726E-3</v>
      </c>
      <c r="J4" s="5">
        <f t="shared" si="1"/>
        <v>9</v>
      </c>
    </row>
    <row r="5" spans="1:15">
      <c r="A5" s="9">
        <v>38041</v>
      </c>
      <c r="B5" s="14">
        <v>1137.74</v>
      </c>
      <c r="C5" s="14">
        <v>1144.52</v>
      </c>
      <c r="D5" s="14">
        <v>1134.6099999999999</v>
      </c>
      <c r="E5" s="14">
        <v>1139.0899999999999</v>
      </c>
      <c r="F5" s="11">
        <v>1994489984</v>
      </c>
      <c r="G5" s="14">
        <v>1139.0899999999999</v>
      </c>
      <c r="H5" s="5">
        <f t="shared" si="0"/>
        <v>-1.66522055408036E-3</v>
      </c>
      <c r="J5" s="5">
        <f t="shared" si="1"/>
        <v>8</v>
      </c>
    </row>
    <row r="6" spans="1:15">
      <c r="A6" s="9">
        <v>38040</v>
      </c>
      <c r="B6" s="14">
        <v>1146.56</v>
      </c>
      <c r="C6" s="14">
        <v>1146.6600000000001</v>
      </c>
      <c r="D6" s="14">
        <v>1137.3499999999999</v>
      </c>
      <c r="E6" s="14">
        <v>1140.99</v>
      </c>
      <c r="F6" s="11">
        <v>1820160000</v>
      </c>
      <c r="G6" s="14">
        <v>1140.99</v>
      </c>
      <c r="H6" s="5">
        <f t="shared" si="0"/>
        <v>-2.7270105147231272E-3</v>
      </c>
      <c r="J6" s="5">
        <f t="shared" si="1"/>
        <v>7</v>
      </c>
    </row>
    <row r="7" spans="1:15">
      <c r="A7" s="9">
        <v>38037</v>
      </c>
      <c r="B7" s="14">
        <v>1147.06</v>
      </c>
      <c r="C7" s="14">
        <v>1149.68</v>
      </c>
      <c r="D7" s="14">
        <v>1139.07</v>
      </c>
      <c r="E7" s="14">
        <v>1144.1099999999999</v>
      </c>
      <c r="F7" s="11">
        <v>1850130048</v>
      </c>
      <c r="G7" s="14">
        <v>1144.1099999999999</v>
      </c>
      <c r="H7" s="5">
        <f t="shared" si="0"/>
        <v>-2.5717922340592336E-3</v>
      </c>
      <c r="J7" s="5">
        <f t="shared" si="1"/>
        <v>6</v>
      </c>
    </row>
    <row r="8" spans="1:15">
      <c r="A8" s="9">
        <v>38036</v>
      </c>
      <c r="B8" s="14">
        <v>1157.82</v>
      </c>
      <c r="C8" s="14">
        <v>1158.54</v>
      </c>
      <c r="D8" s="14">
        <v>1146.83</v>
      </c>
      <c r="E8" s="14">
        <v>1147.06</v>
      </c>
      <c r="F8" s="11">
        <v>1975500032</v>
      </c>
      <c r="G8" s="14">
        <v>1147.06</v>
      </c>
      <c r="H8" s="5">
        <f t="shared" si="0"/>
        <v>-4.1325901616572347E-3</v>
      </c>
      <c r="J8" s="5">
        <f t="shared" si="1"/>
        <v>5</v>
      </c>
    </row>
    <row r="9" spans="1:15">
      <c r="A9" s="9">
        <v>38035</v>
      </c>
      <c r="B9" s="14">
        <v>1156.99</v>
      </c>
      <c r="C9" s="14">
        <v>1157.32</v>
      </c>
      <c r="D9" s="14">
        <v>1149.8499999999999</v>
      </c>
      <c r="E9" s="14">
        <v>1151.82</v>
      </c>
      <c r="F9" s="11">
        <v>1674780032</v>
      </c>
      <c r="G9" s="14">
        <v>1151.82</v>
      </c>
      <c r="H9" s="5">
        <f t="shared" si="0"/>
        <v>-4.4684915167806372E-3</v>
      </c>
      <c r="J9" s="5">
        <f t="shared" si="1"/>
        <v>4</v>
      </c>
    </row>
    <row r="10" spans="1:15">
      <c r="A10" s="9">
        <v>38034</v>
      </c>
      <c r="B10" s="14">
        <v>1153.76</v>
      </c>
      <c r="C10" s="14">
        <v>1158.99</v>
      </c>
      <c r="D10" s="14">
        <v>1145.81</v>
      </c>
      <c r="E10" s="14">
        <v>1156.99</v>
      </c>
      <c r="F10" s="11">
        <v>1667270016</v>
      </c>
      <c r="G10" s="14">
        <v>1156.99</v>
      </c>
      <c r="H10" s="5">
        <f t="shared" si="0"/>
        <v>9.7572896029882727E-3</v>
      </c>
      <c r="J10" s="5">
        <f t="shared" si="1"/>
        <v>3</v>
      </c>
    </row>
    <row r="11" spans="1:15">
      <c r="A11" s="9">
        <v>38030</v>
      </c>
      <c r="B11" s="14">
        <v>1153.28</v>
      </c>
      <c r="C11" s="14">
        <v>1156.75</v>
      </c>
      <c r="D11" s="14">
        <v>1143.76</v>
      </c>
      <c r="E11" s="14">
        <v>1145.81</v>
      </c>
      <c r="F11" s="11">
        <v>1624380032</v>
      </c>
      <c r="G11" s="14">
        <v>1145.81</v>
      </c>
      <c r="H11" s="5">
        <f t="shared" si="0"/>
        <v>-5.4682278601869694E-3</v>
      </c>
      <c r="J11" s="5">
        <f t="shared" si="1"/>
        <v>2</v>
      </c>
    </row>
    <row r="12" spans="1:15">
      <c r="A12" s="9">
        <v>38029</v>
      </c>
      <c r="B12" s="14">
        <v>1154.8800000000001</v>
      </c>
      <c r="C12" s="14">
        <v>1157.76</v>
      </c>
      <c r="D12" s="14">
        <v>1151.43</v>
      </c>
      <c r="E12" s="14">
        <v>1152.1099999999999</v>
      </c>
      <c r="F12" s="11">
        <v>1697430016</v>
      </c>
      <c r="G12" s="14">
        <v>1152.1099999999999</v>
      </c>
      <c r="H12" s="5">
        <f t="shared" si="0"/>
        <v>-4.8801133222775572E-3</v>
      </c>
      <c r="J12" s="5">
        <f t="shared" si="1"/>
        <v>1</v>
      </c>
    </row>
    <row r="13" spans="1:15">
      <c r="A13" s="9">
        <v>38028</v>
      </c>
      <c r="B13" s="14">
        <v>1144.79</v>
      </c>
      <c r="C13" s="14">
        <v>1158.76</v>
      </c>
      <c r="D13" s="14">
        <v>1142.3800000000001</v>
      </c>
      <c r="E13" s="14">
        <v>1157.76</v>
      </c>
      <c r="F13" s="11">
        <v>2102109952</v>
      </c>
      <c r="G13" s="14">
        <v>1157.76</v>
      </c>
      <c r="H13" s="5">
        <f t="shared" si="0"/>
        <v>1.0667458142011643E-2</v>
      </c>
      <c r="J13" s="5">
        <v>0</v>
      </c>
    </row>
    <row r="14" spans="1:15">
      <c r="A14" s="9">
        <v>38027</v>
      </c>
      <c r="B14" s="14">
        <v>1139.3800000000001</v>
      </c>
      <c r="C14" s="14">
        <v>1146.8699999999999</v>
      </c>
      <c r="D14" s="14">
        <v>1138.9100000000001</v>
      </c>
      <c r="E14" s="14">
        <v>1145.54</v>
      </c>
      <c r="F14" s="11">
        <v>1554960000</v>
      </c>
      <c r="G14" s="14">
        <v>1145.54</v>
      </c>
      <c r="H14" s="5">
        <f t="shared" si="0"/>
        <v>5.0271536484149948E-3</v>
      </c>
      <c r="J14" s="5">
        <f t="shared" ref="J14:J23" si="2">J13-1</f>
        <v>-1</v>
      </c>
    </row>
    <row r="15" spans="1:15">
      <c r="A15" s="9">
        <v>38026</v>
      </c>
      <c r="B15" s="14">
        <v>1143.23</v>
      </c>
      <c r="C15" s="14">
        <v>1144.45</v>
      </c>
      <c r="D15" s="14">
        <v>1139.21</v>
      </c>
      <c r="E15" s="14">
        <v>1139.81</v>
      </c>
      <c r="F15" s="11">
        <v>1507350016</v>
      </c>
      <c r="G15" s="14">
        <v>1139.81</v>
      </c>
      <c r="H15" s="5">
        <f t="shared" si="0"/>
        <v>-2.5814694249011172E-3</v>
      </c>
      <c r="J15" s="5">
        <f t="shared" si="2"/>
        <v>-2</v>
      </c>
    </row>
    <row r="16" spans="1:15">
      <c r="A16" s="9">
        <v>38023</v>
      </c>
      <c r="B16" s="14">
        <v>1128.8900000000001</v>
      </c>
      <c r="C16" s="14">
        <v>1142.77</v>
      </c>
      <c r="D16" s="14">
        <v>1128.58</v>
      </c>
      <c r="E16" s="14">
        <v>1142.76</v>
      </c>
      <c r="F16" s="11">
        <v>1772659968</v>
      </c>
      <c r="G16" s="14">
        <v>1142.76</v>
      </c>
      <c r="H16" s="5">
        <f t="shared" si="0"/>
        <v>1.2555489593209401E-2</v>
      </c>
      <c r="J16" s="5">
        <f t="shared" si="2"/>
        <v>-3</v>
      </c>
    </row>
    <row r="17" spans="1:11">
      <c r="A17" s="9">
        <v>38022</v>
      </c>
      <c r="B17" s="14">
        <v>1128.42</v>
      </c>
      <c r="C17" s="14">
        <v>1131.0999999999999</v>
      </c>
      <c r="D17" s="14">
        <v>1124.45</v>
      </c>
      <c r="E17" s="14">
        <v>1128.5899999999999</v>
      </c>
      <c r="F17" s="11">
        <v>1941209984</v>
      </c>
      <c r="G17" s="14">
        <v>1128.5899999999999</v>
      </c>
      <c r="H17" s="5">
        <f t="shared" si="0"/>
        <v>1.8375173099456354E-3</v>
      </c>
      <c r="J17" s="5">
        <f t="shared" si="2"/>
        <v>-4</v>
      </c>
    </row>
    <row r="18" spans="1:11">
      <c r="A18" s="9">
        <v>38021</v>
      </c>
      <c r="B18" s="14">
        <v>1128.74</v>
      </c>
      <c r="C18" s="14">
        <v>1136.03</v>
      </c>
      <c r="D18" s="14">
        <v>1124.8399999999999</v>
      </c>
      <c r="E18" s="14">
        <v>1126.52</v>
      </c>
      <c r="F18" s="11">
        <v>2146780032</v>
      </c>
      <c r="G18" s="14">
        <v>1126.52</v>
      </c>
      <c r="H18" s="5">
        <f t="shared" si="0"/>
        <v>-8.3712578012904437E-3</v>
      </c>
      <c r="J18" s="5">
        <f t="shared" si="2"/>
        <v>-5</v>
      </c>
    </row>
    <row r="19" spans="1:11">
      <c r="A19" s="9">
        <v>38020</v>
      </c>
      <c r="B19" s="14">
        <v>1134.8599999999999</v>
      </c>
      <c r="C19" s="14">
        <v>1137.31</v>
      </c>
      <c r="D19" s="14">
        <v>1131.45</v>
      </c>
      <c r="E19" s="14">
        <v>1136.03</v>
      </c>
      <c r="F19" s="11">
        <v>1740009984</v>
      </c>
      <c r="G19" s="14">
        <v>1136.03</v>
      </c>
      <c r="H19" s="5">
        <f t="shared" si="0"/>
        <v>6.7825872487348171E-4</v>
      </c>
      <c r="J19" s="5">
        <f t="shared" si="2"/>
        <v>-6</v>
      </c>
      <c r="K19" s="5">
        <f t="shared" ref="K19:K28" si="3">K20+1</f>
        <v>10</v>
      </c>
    </row>
    <row r="20" spans="1:11">
      <c r="A20" s="9">
        <v>38019</v>
      </c>
      <c r="B20" s="14">
        <v>1132.58</v>
      </c>
      <c r="C20" s="14">
        <v>1142.47</v>
      </c>
      <c r="D20" s="14">
        <v>1127.8800000000001</v>
      </c>
      <c r="E20" s="14">
        <v>1135.26</v>
      </c>
      <c r="F20" s="11">
        <v>1948329984</v>
      </c>
      <c r="G20" s="14">
        <v>1135.26</v>
      </c>
      <c r="H20" s="5">
        <f t="shared" si="0"/>
        <v>3.6512160405963723E-3</v>
      </c>
      <c r="J20" s="5">
        <f t="shared" si="2"/>
        <v>-7</v>
      </c>
      <c r="K20" s="5">
        <f t="shared" si="3"/>
        <v>9</v>
      </c>
    </row>
    <row r="21" spans="1:11">
      <c r="A21" s="9">
        <v>38016</v>
      </c>
      <c r="B21" s="14">
        <v>1133.06</v>
      </c>
      <c r="C21" s="14">
        <v>1133.2</v>
      </c>
      <c r="D21" s="14">
        <v>1127.81</v>
      </c>
      <c r="E21" s="14">
        <v>1131.1300000000001</v>
      </c>
      <c r="F21" s="11">
        <v>1309560064</v>
      </c>
      <c r="G21" s="14">
        <v>1131.1300000000001</v>
      </c>
      <c r="H21" s="5">
        <f t="shared" si="0"/>
        <v>-2.6276110782902373E-3</v>
      </c>
      <c r="J21" s="5">
        <f t="shared" si="2"/>
        <v>-8</v>
      </c>
      <c r="K21" s="5">
        <f t="shared" si="3"/>
        <v>8</v>
      </c>
    </row>
    <row r="22" spans="1:11">
      <c r="A22" s="9">
        <v>38015</v>
      </c>
      <c r="B22" s="14">
        <v>1130.06</v>
      </c>
      <c r="C22" s="14">
        <v>1134.19</v>
      </c>
      <c r="D22" s="14">
        <v>1122.4100000000001</v>
      </c>
      <c r="E22" s="14">
        <v>1134.1099999999999</v>
      </c>
      <c r="F22" s="11">
        <v>1631110016</v>
      </c>
      <c r="G22" s="14">
        <v>1134.1099999999999</v>
      </c>
      <c r="H22" s="5">
        <f t="shared" si="0"/>
        <v>4.9890117680417845E-3</v>
      </c>
      <c r="J22" s="5">
        <f t="shared" si="2"/>
        <v>-9</v>
      </c>
      <c r="K22" s="5">
        <f t="shared" si="3"/>
        <v>7</v>
      </c>
    </row>
    <row r="23" spans="1:11">
      <c r="A23" s="9">
        <v>38014</v>
      </c>
      <c r="B23" s="14">
        <v>1146.31</v>
      </c>
      <c r="C23" s="14">
        <v>1149.08</v>
      </c>
      <c r="D23" s="14">
        <v>1126.6099999999999</v>
      </c>
      <c r="E23" s="14">
        <v>1128.48</v>
      </c>
      <c r="F23" s="11">
        <v>1483849984</v>
      </c>
      <c r="G23" s="14">
        <v>1128.48</v>
      </c>
      <c r="H23" s="5">
        <f t="shared" si="0"/>
        <v>-1.3609545037367221E-2</v>
      </c>
      <c r="J23" s="5">
        <f t="shared" si="2"/>
        <v>-10</v>
      </c>
      <c r="K23" s="5">
        <f t="shared" si="3"/>
        <v>6</v>
      </c>
    </row>
    <row r="24" spans="1:11">
      <c r="A24" s="9">
        <v>38013</v>
      </c>
      <c r="B24" s="14">
        <v>1154.3800000000001</v>
      </c>
      <c r="C24" s="14">
        <v>1155.1400000000001</v>
      </c>
      <c r="D24" s="14">
        <v>1144.05</v>
      </c>
      <c r="E24" s="14">
        <v>1144.05</v>
      </c>
      <c r="F24" s="11">
        <v>1379830016</v>
      </c>
      <c r="G24" s="14">
        <v>1144.05</v>
      </c>
      <c r="H24" s="5">
        <f t="shared" si="0"/>
        <v>-9.7977271350302431E-3</v>
      </c>
      <c r="K24" s="5">
        <f t="shared" si="3"/>
        <v>5</v>
      </c>
    </row>
    <row r="25" spans="1:11">
      <c r="A25" s="9">
        <v>38012</v>
      </c>
      <c r="B25" s="14">
        <v>1141.1500000000001</v>
      </c>
      <c r="C25" s="14">
        <v>1155.3699999999999</v>
      </c>
      <c r="D25" s="14">
        <v>1141.1500000000001</v>
      </c>
      <c r="E25" s="14">
        <v>1155.3699999999999</v>
      </c>
      <c r="F25" s="11">
        <v>1180950016</v>
      </c>
      <c r="G25" s="14">
        <v>1155.3699999999999</v>
      </c>
      <c r="H25" s="5">
        <f t="shared" si="0"/>
        <v>1.2106346633962595E-2</v>
      </c>
      <c r="K25" s="5">
        <f t="shared" si="3"/>
        <v>4</v>
      </c>
    </row>
    <row r="26" spans="1:11">
      <c r="A26" s="9">
        <v>38009</v>
      </c>
      <c r="B26" s="14">
        <v>1145.98</v>
      </c>
      <c r="C26" s="14">
        <v>1150.21</v>
      </c>
      <c r="D26" s="14">
        <v>1136.8399999999999</v>
      </c>
      <c r="E26" s="14">
        <v>1141.55</v>
      </c>
      <c r="F26" s="11">
        <v>1322759936</v>
      </c>
      <c r="G26" s="14">
        <v>1141.55</v>
      </c>
      <c r="H26" s="5">
        <f t="shared" si="0"/>
        <v>-2.0892704162807085E-3</v>
      </c>
      <c r="K26" s="5">
        <f t="shared" si="3"/>
        <v>3</v>
      </c>
    </row>
    <row r="27" spans="1:11">
      <c r="A27" s="9">
        <v>38008</v>
      </c>
      <c r="B27" s="14">
        <v>1147.99</v>
      </c>
      <c r="C27" s="14">
        <v>1150.43</v>
      </c>
      <c r="D27" s="14">
        <v>1143.04</v>
      </c>
      <c r="E27" s="14">
        <v>1143.94</v>
      </c>
      <c r="F27" s="11">
        <v>1390669952</v>
      </c>
      <c r="G27" s="14">
        <v>1143.94</v>
      </c>
      <c r="H27" s="5">
        <f t="shared" si="0"/>
        <v>-3.2066363430401923E-3</v>
      </c>
      <c r="K27" s="5">
        <f t="shared" si="3"/>
        <v>2</v>
      </c>
    </row>
    <row r="28" spans="1:11">
      <c r="A28" s="9">
        <v>38007</v>
      </c>
      <c r="B28" s="14">
        <v>1137.8499999999999</v>
      </c>
      <c r="C28" s="14">
        <v>1148.9100000000001</v>
      </c>
      <c r="D28" s="14">
        <v>1134.6500000000001</v>
      </c>
      <c r="E28" s="14">
        <v>1147.6199999999999</v>
      </c>
      <c r="F28" s="11">
        <v>1404349952</v>
      </c>
      <c r="G28" s="14">
        <v>1147.6199999999999</v>
      </c>
      <c r="H28" s="5">
        <f t="shared" si="0"/>
        <v>7.7715429805842451E-3</v>
      </c>
      <c r="K28" s="5">
        <f t="shared" si="3"/>
        <v>1</v>
      </c>
    </row>
    <row r="29" spans="1:11">
      <c r="A29" s="9">
        <v>38006</v>
      </c>
      <c r="B29" s="14">
        <v>1140.8</v>
      </c>
      <c r="C29" s="14">
        <v>1142.8</v>
      </c>
      <c r="D29" s="14">
        <v>1135.4100000000001</v>
      </c>
      <c r="E29" s="14">
        <v>1138.77</v>
      </c>
      <c r="F29" s="11">
        <v>1444819968</v>
      </c>
      <c r="G29" s="14">
        <v>1138.77</v>
      </c>
      <c r="H29" s="5">
        <f t="shared" si="0"/>
        <v>-9.2996324013228104E-4</v>
      </c>
      <c r="K29" s="5">
        <v>0</v>
      </c>
    </row>
    <row r="30" spans="1:11">
      <c r="A30" s="9">
        <v>38002</v>
      </c>
      <c r="B30" s="14">
        <v>1134.57</v>
      </c>
      <c r="C30" s="14">
        <v>1139.83</v>
      </c>
      <c r="D30" s="14">
        <v>1133.52</v>
      </c>
      <c r="E30" s="14">
        <v>1139.83</v>
      </c>
      <c r="F30" s="11">
        <v>1580880000</v>
      </c>
      <c r="G30" s="14">
        <v>1139.83</v>
      </c>
      <c r="H30" s="5">
        <f t="shared" si="0"/>
        <v>6.8724879643125014E-3</v>
      </c>
      <c r="K30" s="5">
        <f t="shared" ref="K30:K39" si="4">K29-1</f>
        <v>-1</v>
      </c>
    </row>
    <row r="31" spans="1:11">
      <c r="A31" s="9">
        <v>38001</v>
      </c>
      <c r="B31" s="14">
        <v>1128.67</v>
      </c>
      <c r="C31" s="14">
        <v>1136.3499999999999</v>
      </c>
      <c r="D31" s="14">
        <v>1123.76</v>
      </c>
      <c r="E31" s="14">
        <v>1132.05</v>
      </c>
      <c r="F31" s="11">
        <v>1451590016</v>
      </c>
      <c r="G31" s="14">
        <v>1132.05</v>
      </c>
      <c r="H31" s="5">
        <f t="shared" si="0"/>
        <v>1.3533595159749279E-3</v>
      </c>
      <c r="K31" s="5">
        <f t="shared" si="4"/>
        <v>-2</v>
      </c>
    </row>
    <row r="32" spans="1:11">
      <c r="A32" s="9">
        <v>38000</v>
      </c>
      <c r="B32" s="14">
        <v>1122.68</v>
      </c>
      <c r="C32" s="14">
        <v>1130.74</v>
      </c>
      <c r="D32" s="14">
        <v>1122.68</v>
      </c>
      <c r="E32" s="14">
        <v>1130.52</v>
      </c>
      <c r="F32" s="11">
        <v>1218739968</v>
      </c>
      <c r="G32" s="14">
        <v>1130.52</v>
      </c>
      <c r="H32" s="5">
        <f t="shared" si="0"/>
        <v>8.2945363086637247E-3</v>
      </c>
      <c r="K32" s="5">
        <f t="shared" si="4"/>
        <v>-3</v>
      </c>
    </row>
    <row r="33" spans="1:11">
      <c r="A33" s="9">
        <v>37999</v>
      </c>
      <c r="B33" s="14">
        <v>1127.1099999999999</v>
      </c>
      <c r="C33" s="14">
        <v>1129.04</v>
      </c>
      <c r="D33" s="14">
        <v>1115.24</v>
      </c>
      <c r="E33" s="14">
        <v>1121.22</v>
      </c>
      <c r="F33" s="11">
        <v>1292179968</v>
      </c>
      <c r="G33" s="14">
        <v>1121.22</v>
      </c>
      <c r="H33" s="5">
        <f t="shared" si="0"/>
        <v>-5.3316536997772834E-3</v>
      </c>
      <c r="K33" s="5">
        <f t="shared" si="4"/>
        <v>-4</v>
      </c>
    </row>
    <row r="34" spans="1:11">
      <c r="A34" s="9">
        <v>37998</v>
      </c>
      <c r="B34" s="14">
        <v>1123.0999999999999</v>
      </c>
      <c r="C34" s="14">
        <v>1127.8499999999999</v>
      </c>
      <c r="D34" s="14">
        <v>1121.06</v>
      </c>
      <c r="E34" s="14">
        <v>1127.23</v>
      </c>
      <c r="F34" s="11">
        <v>1162499968</v>
      </c>
      <c r="G34" s="14">
        <v>1127.23</v>
      </c>
      <c r="H34" s="5">
        <f t="shared" si="0"/>
        <v>4.7866935268217059E-3</v>
      </c>
      <c r="K34" s="5">
        <f t="shared" si="4"/>
        <v>-5</v>
      </c>
    </row>
    <row r="35" spans="1:11">
      <c r="A35" s="9">
        <v>37995</v>
      </c>
      <c r="B35" s="14">
        <v>1128.92</v>
      </c>
      <c r="C35" s="14">
        <v>1131.3</v>
      </c>
      <c r="D35" s="14">
        <v>1120.97</v>
      </c>
      <c r="E35" s="14">
        <v>1121.8599999999999</v>
      </c>
      <c r="F35" s="11">
        <v>1386509952</v>
      </c>
      <c r="G35" s="14">
        <v>1121.8599999999999</v>
      </c>
      <c r="H35" s="5">
        <f t="shared" si="0"/>
        <v>-8.8875538907344787E-3</v>
      </c>
      <c r="K35" s="5">
        <f t="shared" si="4"/>
        <v>-6</v>
      </c>
    </row>
    <row r="36" spans="1:11">
      <c r="A36" s="9">
        <v>37994</v>
      </c>
      <c r="B36" s="14">
        <v>1126.33</v>
      </c>
      <c r="C36" s="14">
        <v>1131.92</v>
      </c>
      <c r="D36" s="14">
        <v>1124.9100000000001</v>
      </c>
      <c r="E36" s="14">
        <v>1131.92</v>
      </c>
      <c r="F36" s="11">
        <v>1571629952</v>
      </c>
      <c r="G36" s="14">
        <v>1131.92</v>
      </c>
      <c r="H36" s="5">
        <f t="shared" si="0"/>
        <v>4.9630214945888262E-3</v>
      </c>
      <c r="K36" s="5">
        <f t="shared" si="4"/>
        <v>-7</v>
      </c>
    </row>
    <row r="37" spans="1:11">
      <c r="A37" s="9">
        <v>37993</v>
      </c>
      <c r="B37" s="14">
        <v>1122.32</v>
      </c>
      <c r="C37" s="14">
        <v>1126.33</v>
      </c>
      <c r="D37" s="14">
        <v>1116.45</v>
      </c>
      <c r="E37" s="14">
        <v>1126.33</v>
      </c>
      <c r="F37" s="11">
        <v>1376790016</v>
      </c>
      <c r="G37" s="14">
        <v>1126.33</v>
      </c>
      <c r="H37" s="5">
        <f t="shared" si="0"/>
        <v>2.3672430517855947E-3</v>
      </c>
      <c r="K37" s="5">
        <f t="shared" si="4"/>
        <v>-8</v>
      </c>
    </row>
    <row r="38" spans="1:11">
      <c r="A38" s="9">
        <v>37992</v>
      </c>
      <c r="B38" s="14">
        <v>1120.74</v>
      </c>
      <c r="C38" s="14">
        <v>1124.44</v>
      </c>
      <c r="D38" s="14">
        <v>1118.52</v>
      </c>
      <c r="E38" s="14">
        <v>1123.67</v>
      </c>
      <c r="F38" s="11">
        <v>1239250048</v>
      </c>
      <c r="G38" s="14">
        <v>1123.67</v>
      </c>
      <c r="H38" s="5">
        <f t="shared" si="0"/>
        <v>1.2920817664985318E-3</v>
      </c>
      <c r="K38" s="5">
        <f t="shared" si="4"/>
        <v>-9</v>
      </c>
    </row>
    <row r="39" spans="1:11">
      <c r="A39" s="9">
        <v>37991</v>
      </c>
      <c r="B39" s="14">
        <v>1112.3499999999999</v>
      </c>
      <c r="C39" s="14">
        <v>1122.22</v>
      </c>
      <c r="D39" s="14">
        <v>1112.3499999999999</v>
      </c>
      <c r="E39" s="14">
        <v>1122.22</v>
      </c>
      <c r="F39" s="11">
        <v>1306880000</v>
      </c>
      <c r="G39" s="14">
        <v>1122.22</v>
      </c>
      <c r="H39" s="5">
        <f t="shared" si="0"/>
        <v>1.2395352193995457E-2</v>
      </c>
      <c r="K39" s="5">
        <f t="shared" si="4"/>
        <v>-10</v>
      </c>
    </row>
    <row r="40" spans="1:11">
      <c r="A40" s="9">
        <v>37988</v>
      </c>
      <c r="B40" s="14">
        <v>1112.6099999999999</v>
      </c>
      <c r="C40" s="14">
        <v>1118.7</v>
      </c>
      <c r="D40" s="14">
        <v>1105.02</v>
      </c>
      <c r="E40" s="14">
        <v>1108.48</v>
      </c>
      <c r="F40" s="11">
        <v>951875008</v>
      </c>
      <c r="G40" s="14">
        <v>1108.48</v>
      </c>
      <c r="H40" s="5">
        <f t="shared" si="0"/>
        <v>-3.0937477516368439E-3</v>
      </c>
    </row>
    <row r="41" spans="1:11">
      <c r="A41" s="9">
        <v>37986</v>
      </c>
      <c r="B41" s="14">
        <v>1109.54</v>
      </c>
      <c r="C41" s="14">
        <v>1112.52</v>
      </c>
      <c r="D41" s="14">
        <v>1106.26</v>
      </c>
      <c r="E41" s="14">
        <v>1111.92</v>
      </c>
      <c r="F41" s="11">
        <v>817198976</v>
      </c>
      <c r="G41" s="14">
        <v>1111.92</v>
      </c>
      <c r="H41" s="5">
        <f t="shared" si="0"/>
        <v>2.0547204498755356E-3</v>
      </c>
    </row>
    <row r="42" spans="1:11">
      <c r="A42" s="9">
        <v>37985</v>
      </c>
      <c r="B42" s="14">
        <v>1108.6500000000001</v>
      </c>
      <c r="C42" s="14">
        <v>1109.75</v>
      </c>
      <c r="D42" s="14">
        <v>1106.4000000000001</v>
      </c>
      <c r="E42" s="14">
        <v>1109.6400000000001</v>
      </c>
      <c r="F42" s="11">
        <v>774324992</v>
      </c>
      <c r="G42" s="14">
        <v>1109.6400000000001</v>
      </c>
      <c r="H42" s="5">
        <f t="shared" si="0"/>
        <v>1.4421170277967299E-4</v>
      </c>
    </row>
    <row r="43" spans="1:11">
      <c r="A43" s="9">
        <v>37984</v>
      </c>
      <c r="B43" s="14">
        <v>1097.53</v>
      </c>
      <c r="C43" s="14">
        <v>1109.48</v>
      </c>
      <c r="D43" s="14">
        <v>1097.53</v>
      </c>
      <c r="E43" s="14">
        <v>1109.48</v>
      </c>
      <c r="F43" s="11">
        <v>813236992</v>
      </c>
      <c r="G43" s="14">
        <v>1109.48</v>
      </c>
      <c r="H43" s="5">
        <f t="shared" si="0"/>
        <v>1.2400879650329877E-2</v>
      </c>
    </row>
    <row r="44" spans="1:11">
      <c r="A44" s="9">
        <v>37981</v>
      </c>
      <c r="B44" s="14">
        <v>1094.75</v>
      </c>
      <c r="C44" s="14">
        <v>1098.46</v>
      </c>
      <c r="D44" s="14">
        <v>1094.75</v>
      </c>
      <c r="E44" s="14">
        <v>1095.8900000000001</v>
      </c>
      <c r="F44" s="11">
        <v>258871008</v>
      </c>
      <c r="G44" s="14">
        <v>1095.8900000000001</v>
      </c>
      <c r="H44" s="5">
        <f t="shared" si="0"/>
        <v>1.6909802201017232E-3</v>
      </c>
    </row>
    <row r="45" spans="1:11">
      <c r="A45" s="9">
        <v>37979</v>
      </c>
      <c r="B45" s="14">
        <v>1094.56</v>
      </c>
      <c r="C45" s="14">
        <v>1096.3800000000001</v>
      </c>
      <c r="D45" s="14">
        <v>1092.75</v>
      </c>
      <c r="E45" s="14">
        <v>1094.04</v>
      </c>
      <c r="F45" s="11">
        <v>392068000</v>
      </c>
      <c r="G45" s="14">
        <v>1094.04</v>
      </c>
      <c r="H45" s="5">
        <f t="shared" si="0"/>
        <v>-1.8065363770733978E-3</v>
      </c>
    </row>
    <row r="46" spans="1:11">
      <c r="A46" s="9">
        <v>37978</v>
      </c>
      <c r="B46" s="14">
        <v>1091.8800000000001</v>
      </c>
      <c r="C46" s="14">
        <v>1096.79</v>
      </c>
      <c r="D46" s="14">
        <v>1091.77</v>
      </c>
      <c r="E46" s="14">
        <v>1096.02</v>
      </c>
      <c r="F46" s="11">
        <v>934430976</v>
      </c>
      <c r="G46" s="14">
        <v>1096.02</v>
      </c>
      <c r="H46" s="5">
        <f t="shared" si="0"/>
        <v>2.8180869947114218E-3</v>
      </c>
    </row>
    <row r="47" spans="1:11">
      <c r="A47" s="9">
        <v>37977</v>
      </c>
      <c r="B47" s="14">
        <v>1086.58</v>
      </c>
      <c r="C47" s="14">
        <v>1092.94</v>
      </c>
      <c r="D47" s="14">
        <v>1085.82</v>
      </c>
      <c r="E47" s="14">
        <v>1092.94</v>
      </c>
      <c r="F47" s="11">
        <v>984177984</v>
      </c>
      <c r="G47" s="14">
        <v>1092.94</v>
      </c>
      <c r="H47" s="5">
        <f t="shared" si="0"/>
        <v>3.9222170170942761E-3</v>
      </c>
    </row>
    <row r="48" spans="1:11">
      <c r="A48" s="9">
        <v>37974</v>
      </c>
      <c r="B48" s="14">
        <v>1090.02</v>
      </c>
      <c r="C48" s="14">
        <v>1091.03</v>
      </c>
      <c r="D48" s="14">
        <v>1084.24</v>
      </c>
      <c r="E48" s="14">
        <v>1088.67</v>
      </c>
      <c r="F48" s="11">
        <v>1445660032</v>
      </c>
      <c r="G48" s="14">
        <v>1088.67</v>
      </c>
      <c r="H48" s="5">
        <f t="shared" si="0"/>
        <v>-4.6824216382967965E-4</v>
      </c>
    </row>
    <row r="49" spans="1:8">
      <c r="A49" s="9">
        <v>37973</v>
      </c>
      <c r="B49" s="14">
        <v>1076.92</v>
      </c>
      <c r="C49" s="14">
        <v>1089.45</v>
      </c>
      <c r="D49" s="14">
        <v>1076.92</v>
      </c>
      <c r="E49" s="14">
        <v>1089.18</v>
      </c>
      <c r="F49" s="11">
        <v>1257990016</v>
      </c>
      <c r="G49" s="14">
        <v>1089.18</v>
      </c>
      <c r="H49" s="5">
        <f t="shared" si="0"/>
        <v>1.1797711058264104E-2</v>
      </c>
    </row>
    <row r="50" spans="1:8">
      <c r="A50" s="9">
        <v>37972</v>
      </c>
      <c r="B50" s="14">
        <v>1074.1600000000001</v>
      </c>
      <c r="C50" s="14">
        <v>1076.52</v>
      </c>
      <c r="D50" s="14">
        <v>1071.1600000000001</v>
      </c>
      <c r="E50" s="14">
        <v>1076.48</v>
      </c>
      <c r="F50" s="11">
        <v>1094589952</v>
      </c>
      <c r="G50" s="14">
        <v>1076.48</v>
      </c>
      <c r="H50" s="5">
        <f t="shared" si="0"/>
        <v>1.2556621059778283E-3</v>
      </c>
    </row>
    <row r="51" spans="1:8">
      <c r="A51" s="9">
        <v>37971</v>
      </c>
      <c r="B51" s="14">
        <v>1068.3699999999999</v>
      </c>
      <c r="C51" s="14">
        <v>1075.9100000000001</v>
      </c>
      <c r="D51" s="14">
        <v>1068.3399999999999</v>
      </c>
      <c r="E51" s="14">
        <v>1075.1300000000001</v>
      </c>
      <c r="F51" s="11">
        <v>1245350016</v>
      </c>
      <c r="G51" s="14">
        <v>1075.1300000000001</v>
      </c>
      <c r="H51" s="5">
        <f t="shared" si="0"/>
        <v>6.6383281525037585E-3</v>
      </c>
    </row>
    <row r="52" spans="1:8">
      <c r="A52" s="9">
        <v>37970</v>
      </c>
      <c r="B52" s="14">
        <v>1080.1099999999999</v>
      </c>
      <c r="C52" s="14">
        <v>1082.82</v>
      </c>
      <c r="D52" s="14">
        <v>1068.04</v>
      </c>
      <c r="E52" s="14">
        <v>1068.04</v>
      </c>
      <c r="F52" s="11">
        <v>1248720000</v>
      </c>
      <c r="G52" s="14">
        <v>1068.04</v>
      </c>
      <c r="H52" s="5">
        <f t="shared" si="0"/>
        <v>-5.6789617740705678E-3</v>
      </c>
    </row>
    <row r="53" spans="1:8">
      <c r="A53" s="9">
        <v>37967</v>
      </c>
      <c r="B53" s="14">
        <v>1072.1400000000001</v>
      </c>
      <c r="C53" s="14">
        <v>1074.77</v>
      </c>
      <c r="D53" s="14">
        <v>1067.83</v>
      </c>
      <c r="E53" s="14">
        <v>1074.1400000000001</v>
      </c>
      <c r="F53" s="11">
        <v>948680000</v>
      </c>
      <c r="G53" s="14">
        <v>1074.1400000000001</v>
      </c>
      <c r="H53" s="5">
        <f t="shared" si="0"/>
        <v>2.7352246524958712E-3</v>
      </c>
    </row>
    <row r="54" spans="1:8">
      <c r="A54" s="9">
        <v>37966</v>
      </c>
      <c r="B54" s="14">
        <v>1059.55</v>
      </c>
      <c r="C54" s="14">
        <v>1073.6199999999999</v>
      </c>
      <c r="D54" s="14">
        <v>1059.55</v>
      </c>
      <c r="E54" s="14">
        <v>1071.21</v>
      </c>
      <c r="F54" s="11">
        <v>1159949952</v>
      </c>
      <c r="G54" s="14">
        <v>1071.21</v>
      </c>
      <c r="H54" s="5">
        <f t="shared" si="0"/>
        <v>1.148198857466598E-2</v>
      </c>
    </row>
    <row r="55" spans="1:8">
      <c r="A55" s="9">
        <v>37965</v>
      </c>
      <c r="B55" s="14">
        <v>1061.06</v>
      </c>
      <c r="C55" s="14">
        <v>1063.01</v>
      </c>
      <c r="D55" s="14">
        <v>1053.52</v>
      </c>
      <c r="E55" s="14">
        <v>1059.05</v>
      </c>
      <c r="F55" s="11">
        <v>1187289984</v>
      </c>
      <c r="G55" s="14">
        <v>1059.05</v>
      </c>
      <c r="H55" s="5">
        <f t="shared" si="0"/>
        <v>-1.0658567413082132E-3</v>
      </c>
    </row>
    <row r="56" spans="1:8">
      <c r="A56" s="9">
        <v>37964</v>
      </c>
      <c r="B56" s="14">
        <v>1070.74</v>
      </c>
      <c r="C56" s="14">
        <v>1071.77</v>
      </c>
      <c r="D56" s="14">
        <v>1059.26</v>
      </c>
      <c r="E56" s="14">
        <v>1060.18</v>
      </c>
      <c r="F56" s="11">
        <v>1194749952</v>
      </c>
      <c r="G56" s="14">
        <v>1060.18</v>
      </c>
      <c r="H56" s="5">
        <f t="shared" si="0"/>
        <v>-8.528944169082453E-3</v>
      </c>
    </row>
    <row r="57" spans="1:8">
      <c r="A57" s="9">
        <v>37963</v>
      </c>
      <c r="B57" s="14">
        <v>1061.1199999999999</v>
      </c>
      <c r="C57" s="14">
        <v>1069.53</v>
      </c>
      <c r="D57" s="14">
        <v>1061.02</v>
      </c>
      <c r="E57" s="14">
        <v>1069.3</v>
      </c>
      <c r="F57" s="11">
        <v>975227008</v>
      </c>
      <c r="G57" s="14">
        <v>1069.3</v>
      </c>
      <c r="H57" s="5">
        <f t="shared" si="0"/>
        <v>7.3480923221855843E-3</v>
      </c>
    </row>
    <row r="58" spans="1:8">
      <c r="A58" s="9">
        <v>37960</v>
      </c>
      <c r="B58" s="14">
        <v>1066.8800000000001</v>
      </c>
      <c r="C58" s="14">
        <v>1068.26</v>
      </c>
      <c r="D58" s="14">
        <v>1060.06</v>
      </c>
      <c r="E58" s="14">
        <v>1061.5</v>
      </c>
      <c r="F58" s="11">
        <v>1041070016</v>
      </c>
      <c r="G58" s="14">
        <v>1061.5</v>
      </c>
      <c r="H58" s="5">
        <f t="shared" si="0"/>
        <v>-7.6842538234304092E-3</v>
      </c>
    </row>
    <row r="59" spans="1:8">
      <c r="A59" s="9">
        <v>37959</v>
      </c>
      <c r="B59" s="14">
        <v>1065.28</v>
      </c>
      <c r="C59" s="14">
        <v>1070.32</v>
      </c>
      <c r="D59" s="14">
        <v>1063.1500000000001</v>
      </c>
      <c r="E59" s="14">
        <v>1069.72</v>
      </c>
      <c r="F59" s="11">
        <v>1239149952</v>
      </c>
      <c r="G59" s="14">
        <v>1069.72</v>
      </c>
      <c r="H59" s="5">
        <f t="shared" si="0"/>
        <v>4.6866341701652381E-3</v>
      </c>
    </row>
    <row r="60" spans="1:8">
      <c r="A60" s="9">
        <v>37958</v>
      </c>
      <c r="B60" s="14">
        <v>1067.73</v>
      </c>
      <c r="C60" s="14">
        <v>1074.21</v>
      </c>
      <c r="D60" s="14">
        <v>1064.6400000000001</v>
      </c>
      <c r="E60" s="14">
        <v>1064.73</v>
      </c>
      <c r="F60" s="11">
        <v>1266130048</v>
      </c>
      <c r="G60" s="14">
        <v>1064.73</v>
      </c>
      <c r="H60" s="5">
        <f t="shared" si="0"/>
        <v>-1.7719525229227262E-3</v>
      </c>
    </row>
    <row r="61" spans="1:8">
      <c r="A61" s="9">
        <v>37957</v>
      </c>
      <c r="B61" s="14">
        <v>1069.01</v>
      </c>
      <c r="C61" s="14">
        <v>1071.2</v>
      </c>
      <c r="D61" s="14">
        <v>1065.31</v>
      </c>
      <c r="E61" s="14">
        <v>1066.6199999999999</v>
      </c>
      <c r="F61" s="11">
        <v>1136499968</v>
      </c>
      <c r="G61" s="14">
        <v>1066.6199999999999</v>
      </c>
      <c r="H61" s="5">
        <f t="shared" si="0"/>
        <v>-3.2706612342541241E-3</v>
      </c>
    </row>
    <row r="62" spans="1:8">
      <c r="A62" s="9">
        <v>37956</v>
      </c>
      <c r="B62" s="14">
        <v>1061.8900000000001</v>
      </c>
      <c r="C62" s="14">
        <v>1070.43</v>
      </c>
      <c r="D62" s="14">
        <v>1061.8900000000001</v>
      </c>
      <c r="E62" s="14">
        <v>1070.1199999999999</v>
      </c>
      <c r="F62" s="11">
        <v>1143100032</v>
      </c>
      <c r="G62" s="14">
        <v>1070.1199999999999</v>
      </c>
      <c r="H62" s="5">
        <f t="shared" si="0"/>
        <v>1.1264411264411134E-2</v>
      </c>
    </row>
    <row r="63" spans="1:8">
      <c r="A63" s="9">
        <v>37953</v>
      </c>
      <c r="B63" s="14">
        <v>1057.92</v>
      </c>
      <c r="C63" s="14">
        <v>1060.6400000000001</v>
      </c>
      <c r="D63" s="14">
        <v>1056.79</v>
      </c>
      <c r="E63" s="14">
        <v>1058.2</v>
      </c>
      <c r="F63" s="11">
        <v>396096992</v>
      </c>
      <c r="G63" s="14">
        <v>1058.2</v>
      </c>
      <c r="H63" s="5">
        <f t="shared" si="0"/>
        <v>-2.3619443525912942E-4</v>
      </c>
    </row>
    <row r="64" spans="1:8">
      <c r="A64" s="9">
        <v>37951</v>
      </c>
      <c r="B64" s="14">
        <v>1055.76</v>
      </c>
      <c r="C64" s="14">
        <v>1058.45</v>
      </c>
      <c r="D64" s="14">
        <v>1048.52</v>
      </c>
      <c r="E64" s="14">
        <v>1058.45</v>
      </c>
      <c r="F64" s="11">
        <v>912113024</v>
      </c>
      <c r="G64" s="14">
        <v>1058.45</v>
      </c>
      <c r="H64" s="5">
        <f t="shared" si="0"/>
        <v>4.3268272779890538E-3</v>
      </c>
    </row>
    <row r="65" spans="1:9">
      <c r="A65" s="9">
        <v>37950</v>
      </c>
      <c r="B65" s="14">
        <v>1051.73</v>
      </c>
      <c r="C65" s="14">
        <v>1058</v>
      </c>
      <c r="D65" s="14">
        <v>1049.29</v>
      </c>
      <c r="E65" s="14">
        <v>1053.8900000000001</v>
      </c>
      <c r="F65" s="11">
        <v>1100470016</v>
      </c>
      <c r="G65" s="14">
        <v>1053.8900000000001</v>
      </c>
      <c r="H65" s="5">
        <f t="shared" si="0"/>
        <v>1.7204014903811071E-3</v>
      </c>
    </row>
    <row r="66" spans="1:9">
      <c r="A66" s="9">
        <v>37949</v>
      </c>
      <c r="B66" s="14">
        <v>1038.54</v>
      </c>
      <c r="C66" s="14">
        <v>1052.08</v>
      </c>
      <c r="D66" s="14">
        <v>1038.54</v>
      </c>
      <c r="E66" s="14">
        <v>1052.08</v>
      </c>
      <c r="F66" s="11">
        <v>1089609984</v>
      </c>
      <c r="G66" s="14">
        <v>1052.08</v>
      </c>
      <c r="H66" s="5">
        <f t="shared" si="0"/>
        <v>1.6227494011281873E-2</v>
      </c>
    </row>
    <row r="67" spans="1:9">
      <c r="A67" s="9">
        <v>37946</v>
      </c>
      <c r="B67" s="14">
        <v>1035.77</v>
      </c>
      <c r="C67" s="14">
        <v>1037.52</v>
      </c>
      <c r="D67" s="14">
        <v>1031.24</v>
      </c>
      <c r="E67" s="14">
        <v>1035.28</v>
      </c>
      <c r="F67" s="11">
        <v>1054049984</v>
      </c>
      <c r="G67" s="14">
        <v>1035.28</v>
      </c>
      <c r="H67" s="5">
        <f t="shared" ref="H67:H96" si="5">E67/E68-1</f>
        <v>1.5769361002271332E-3</v>
      </c>
    </row>
    <row r="68" spans="1:9">
      <c r="A68" s="9">
        <v>37945</v>
      </c>
      <c r="B68" s="14">
        <v>1040.56</v>
      </c>
      <c r="C68" s="14">
        <v>1046.46</v>
      </c>
      <c r="D68" s="14">
        <v>1033.3900000000001</v>
      </c>
      <c r="E68" s="14">
        <v>1033.6500000000001</v>
      </c>
      <c r="F68" s="11">
        <v>1103810048</v>
      </c>
      <c r="G68" s="14">
        <v>1033.6500000000001</v>
      </c>
      <c r="H68" s="5">
        <f t="shared" si="5"/>
        <v>-8.432139979279385E-3</v>
      </c>
    </row>
    <row r="69" spans="1:9">
      <c r="A69" s="9">
        <v>37944</v>
      </c>
      <c r="B69" s="14">
        <v>1034.74</v>
      </c>
      <c r="C69" s="14">
        <v>1043.79</v>
      </c>
      <c r="D69" s="14">
        <v>1034.19</v>
      </c>
      <c r="E69" s="14">
        <v>1042.44</v>
      </c>
      <c r="F69" s="11">
        <v>1126210048</v>
      </c>
      <c r="G69" s="14">
        <v>1042.44</v>
      </c>
      <c r="H69" s="5">
        <f t="shared" si="5"/>
        <v>8.016245225547447E-3</v>
      </c>
    </row>
    <row r="70" spans="1:9">
      <c r="A70" s="9">
        <v>37943</v>
      </c>
      <c r="B70" s="14">
        <v>1045.19</v>
      </c>
      <c r="C70" s="14">
        <v>1048.73</v>
      </c>
      <c r="D70" s="14">
        <v>1034.0899999999999</v>
      </c>
      <c r="E70" s="14">
        <v>1034.1500000000001</v>
      </c>
      <c r="F70" s="11">
        <v>1190979968</v>
      </c>
      <c r="G70" s="14">
        <v>1034.1500000000001</v>
      </c>
      <c r="H70" s="5">
        <f t="shared" si="5"/>
        <v>-9.0836790816668511E-3</v>
      </c>
    </row>
    <row r="71" spans="1:9">
      <c r="A71" s="9">
        <v>37942</v>
      </c>
      <c r="B71" s="14">
        <v>1048.68</v>
      </c>
      <c r="C71" s="14">
        <v>1048.68</v>
      </c>
      <c r="D71" s="14">
        <v>1035.23</v>
      </c>
      <c r="E71" s="14">
        <v>1043.6300000000001</v>
      </c>
      <c r="F71" s="11">
        <v>1125090048</v>
      </c>
      <c r="G71" s="14">
        <v>1043.6300000000001</v>
      </c>
      <c r="H71" s="5">
        <f t="shared" si="5"/>
        <v>-6.3978673775406669E-3</v>
      </c>
    </row>
    <row r="72" spans="1:9">
      <c r="A72" s="9">
        <v>37939</v>
      </c>
      <c r="B72" s="14">
        <v>1057.8599999999999</v>
      </c>
      <c r="C72" s="14">
        <v>1063.6500000000001</v>
      </c>
      <c r="D72" s="14">
        <v>1048.1099999999999</v>
      </c>
      <c r="E72" s="14">
        <v>1050.3499999999999</v>
      </c>
      <c r="F72" s="11">
        <v>1162480000</v>
      </c>
      <c r="G72" s="14">
        <v>1050.3499999999999</v>
      </c>
      <c r="H72" s="5">
        <f t="shared" si="5"/>
        <v>-7.6151963794750532E-3</v>
      </c>
    </row>
    <row r="73" spans="1:9">
      <c r="A73" s="9">
        <v>37938</v>
      </c>
      <c r="B73" s="14">
        <v>1055.98</v>
      </c>
      <c r="C73" s="14">
        <v>1059.6500000000001</v>
      </c>
      <c r="D73" s="14">
        <v>1052.97</v>
      </c>
      <c r="E73" s="14">
        <v>1058.4100000000001</v>
      </c>
      <c r="F73" s="11">
        <v>1188499968</v>
      </c>
      <c r="G73" s="14">
        <v>1058.4100000000001</v>
      </c>
      <c r="H73" s="5">
        <f t="shared" si="5"/>
        <v>-1.417019347036419E-4</v>
      </c>
    </row>
    <row r="74" spans="1:9">
      <c r="A74" s="9">
        <v>37937</v>
      </c>
      <c r="B74" s="14">
        <v>1046.6400000000001</v>
      </c>
      <c r="C74" s="14">
        <v>1059.1400000000001</v>
      </c>
      <c r="D74" s="14">
        <v>1046.6400000000001</v>
      </c>
      <c r="E74" s="14">
        <v>1058.56</v>
      </c>
      <c r="F74" s="11">
        <v>1076380032</v>
      </c>
      <c r="G74" s="14">
        <v>1058.56</v>
      </c>
      <c r="H74" s="5">
        <f t="shared" si="5"/>
        <v>1.1456472094556469E-2</v>
      </c>
    </row>
    <row r="75" spans="1:9">
      <c r="A75" s="9">
        <v>37936</v>
      </c>
      <c r="B75" s="14">
        <v>1046.93</v>
      </c>
      <c r="C75" s="14">
        <v>1048.25</v>
      </c>
      <c r="D75" s="14">
        <v>1043.46</v>
      </c>
      <c r="E75" s="14">
        <v>1046.57</v>
      </c>
      <c r="F75" s="11">
        <v>931601984</v>
      </c>
      <c r="G75" s="14">
        <v>1046.57</v>
      </c>
      <c r="H75" s="5">
        <f t="shared" si="5"/>
        <v>-5.157051312659755E-4</v>
      </c>
    </row>
    <row r="76" spans="1:9">
      <c r="A76" s="9">
        <v>37935</v>
      </c>
      <c r="B76" s="14">
        <v>1053.1600000000001</v>
      </c>
      <c r="C76" s="14">
        <v>1053.58</v>
      </c>
      <c r="D76" s="14">
        <v>1045.58</v>
      </c>
      <c r="E76" s="14">
        <v>1047.1099999999999</v>
      </c>
      <c r="F76" s="11">
        <v>1013539968</v>
      </c>
      <c r="G76" s="14">
        <v>1047.1099999999999</v>
      </c>
      <c r="H76" s="5">
        <f t="shared" si="5"/>
        <v>-5.7918173963408259E-3</v>
      </c>
      <c r="I76" s="5">
        <f t="shared" ref="I76:I85" si="6">I77+1</f>
        <v>10</v>
      </c>
    </row>
    <row r="77" spans="1:9">
      <c r="A77" s="9">
        <v>37932</v>
      </c>
      <c r="B77" s="14">
        <v>1059.01</v>
      </c>
      <c r="C77" s="14">
        <v>1062.3900000000001</v>
      </c>
      <c r="D77" s="14">
        <v>1052.19</v>
      </c>
      <c r="E77" s="14">
        <v>1053.21</v>
      </c>
      <c r="F77" s="11">
        <v>1244009984</v>
      </c>
      <c r="G77" s="14">
        <v>1053.21</v>
      </c>
      <c r="H77" s="5">
        <f t="shared" si="5"/>
        <v>-4.5744530031661679E-3</v>
      </c>
      <c r="I77" s="5">
        <f t="shared" si="6"/>
        <v>9</v>
      </c>
    </row>
    <row r="78" spans="1:9">
      <c r="A78" s="9">
        <v>37931</v>
      </c>
      <c r="B78" s="14">
        <v>1053.1400000000001</v>
      </c>
      <c r="C78" s="14">
        <v>1058.97</v>
      </c>
      <c r="D78" s="14">
        <v>1046.8900000000001</v>
      </c>
      <c r="E78" s="14">
        <v>1058.05</v>
      </c>
      <c r="F78" s="11">
        <v>1285590016</v>
      </c>
      <c r="G78" s="14">
        <v>1058.05</v>
      </c>
      <c r="H78" s="5">
        <f t="shared" si="5"/>
        <v>5.9326304180413736E-3</v>
      </c>
      <c r="I78" s="5">
        <f t="shared" si="6"/>
        <v>8</v>
      </c>
    </row>
    <row r="79" spans="1:9">
      <c r="A79" s="9">
        <v>37930</v>
      </c>
      <c r="B79" s="14">
        <v>1052.99</v>
      </c>
      <c r="C79" s="14">
        <v>1054.58</v>
      </c>
      <c r="D79" s="14">
        <v>1044.8900000000001</v>
      </c>
      <c r="E79" s="14">
        <v>1051.81</v>
      </c>
      <c r="F79" s="11">
        <v>1180329984</v>
      </c>
      <c r="G79" s="14">
        <v>1051.81</v>
      </c>
      <c r="H79" s="5">
        <f t="shared" si="5"/>
        <v>-1.3671967718965616E-3</v>
      </c>
      <c r="I79" s="5">
        <f t="shared" si="6"/>
        <v>7</v>
      </c>
    </row>
    <row r="80" spans="1:9">
      <c r="A80" s="9">
        <v>37929</v>
      </c>
      <c r="B80" s="14">
        <v>1058.01</v>
      </c>
      <c r="C80" s="14">
        <v>1058.1199999999999</v>
      </c>
      <c r="D80" s="14">
        <v>1051.6400000000001</v>
      </c>
      <c r="E80" s="14">
        <v>1053.25</v>
      </c>
      <c r="F80" s="11">
        <v>1244120064</v>
      </c>
      <c r="G80" s="14">
        <v>1053.25</v>
      </c>
      <c r="H80" s="5">
        <f t="shared" si="5"/>
        <v>-5.448433457347357E-3</v>
      </c>
      <c r="I80" s="5">
        <f t="shared" si="6"/>
        <v>6</v>
      </c>
    </row>
    <row r="81" spans="1:9">
      <c r="A81" s="9">
        <v>37928</v>
      </c>
      <c r="B81" s="14">
        <v>1051.75</v>
      </c>
      <c r="C81" s="14">
        <v>1061.44</v>
      </c>
      <c r="D81" s="14">
        <v>1051.75</v>
      </c>
      <c r="E81" s="14">
        <v>1059.02</v>
      </c>
      <c r="F81" s="11">
        <v>1185389952</v>
      </c>
      <c r="G81" s="14">
        <v>1059.02</v>
      </c>
      <c r="H81" s="5">
        <f t="shared" si="5"/>
        <v>7.9089377658916327E-3</v>
      </c>
      <c r="I81" s="5">
        <f t="shared" si="6"/>
        <v>5</v>
      </c>
    </row>
    <row r="82" spans="1:9">
      <c r="A82" s="9">
        <v>37925</v>
      </c>
      <c r="B82" s="14">
        <v>1047.79</v>
      </c>
      <c r="C82" s="14">
        <v>1053.0999999999999</v>
      </c>
      <c r="D82" s="14">
        <v>1047.79</v>
      </c>
      <c r="E82" s="14">
        <v>1050.71</v>
      </c>
      <c r="F82" s="11">
        <v>1216169984</v>
      </c>
      <c r="G82" s="14">
        <v>1050.71</v>
      </c>
      <c r="H82" s="5">
        <f t="shared" si="5"/>
        <v>3.600970447207974E-3</v>
      </c>
      <c r="I82" s="5">
        <f t="shared" si="6"/>
        <v>4</v>
      </c>
    </row>
    <row r="83" spans="1:9">
      <c r="A83" s="9">
        <v>37924</v>
      </c>
      <c r="B83" s="14">
        <v>1050.1300000000001</v>
      </c>
      <c r="C83" s="14">
        <v>1052.8900000000001</v>
      </c>
      <c r="D83" s="14">
        <v>1043.83</v>
      </c>
      <c r="E83" s="14">
        <v>1046.94</v>
      </c>
      <c r="F83" s="11">
        <v>1384019968</v>
      </c>
      <c r="G83" s="14">
        <v>1046.94</v>
      </c>
      <c r="H83" s="5">
        <f t="shared" si="5"/>
        <v>-1.1162950453672549E-3</v>
      </c>
      <c r="I83" s="5">
        <f t="shared" si="6"/>
        <v>3</v>
      </c>
    </row>
    <row r="84" spans="1:9">
      <c r="A84" s="9">
        <v>37923</v>
      </c>
      <c r="B84" s="14">
        <v>1045.9100000000001</v>
      </c>
      <c r="C84" s="14">
        <v>1049.8499999999999</v>
      </c>
      <c r="D84" s="14">
        <v>1043.3399999999999</v>
      </c>
      <c r="E84" s="14">
        <v>1048.1099999999999</v>
      </c>
      <c r="F84" s="11">
        <v>1302809984</v>
      </c>
      <c r="G84" s="14">
        <v>1048.1099999999999</v>
      </c>
      <c r="H84" s="5">
        <f t="shared" si="5"/>
        <v>1.2609979078896938E-3</v>
      </c>
      <c r="I84" s="5">
        <f t="shared" si="6"/>
        <v>2</v>
      </c>
    </row>
    <row r="85" spans="1:9">
      <c r="A85" s="9">
        <v>37922</v>
      </c>
      <c r="B85" s="14">
        <v>1032.94</v>
      </c>
      <c r="C85" s="14">
        <v>1046.79</v>
      </c>
      <c r="D85" s="14">
        <v>1032.94</v>
      </c>
      <c r="E85" s="14">
        <v>1046.79</v>
      </c>
      <c r="F85" s="11">
        <v>1468050048</v>
      </c>
      <c r="G85" s="14">
        <v>1046.79</v>
      </c>
      <c r="H85" s="5">
        <f t="shared" si="5"/>
        <v>1.5187221785807559E-2</v>
      </c>
      <c r="I85" s="5">
        <f t="shared" si="6"/>
        <v>1</v>
      </c>
    </row>
    <row r="86" spans="1:9">
      <c r="A86" s="9">
        <v>37921</v>
      </c>
      <c r="B86" s="14">
        <v>1030.5</v>
      </c>
      <c r="C86" s="14">
        <v>1037.78</v>
      </c>
      <c r="D86" s="14">
        <v>1029.17</v>
      </c>
      <c r="E86" s="14">
        <v>1031.1300000000001</v>
      </c>
      <c r="F86" s="11">
        <v>1154749952</v>
      </c>
      <c r="G86" s="14">
        <v>1031.1300000000001</v>
      </c>
      <c r="H86" s="5">
        <f t="shared" si="5"/>
        <v>2.1576231157245385E-3</v>
      </c>
      <c r="I86" s="5">
        <v>0</v>
      </c>
    </row>
    <row r="87" spans="1:9">
      <c r="A87" s="9">
        <v>37918</v>
      </c>
      <c r="B87" s="14">
        <v>1030.75</v>
      </c>
      <c r="C87" s="14">
        <v>1030.75</v>
      </c>
      <c r="D87" s="14">
        <v>1018.27</v>
      </c>
      <c r="E87" s="14">
        <v>1028.9100000000001</v>
      </c>
      <c r="F87" s="11">
        <v>1312199936</v>
      </c>
      <c r="G87" s="14">
        <v>1028.9100000000001</v>
      </c>
      <c r="H87" s="5">
        <f t="shared" si="5"/>
        <v>-4.7012391537768483E-3</v>
      </c>
      <c r="I87" s="5">
        <f t="shared" ref="I87:I96" si="7">I86-1</f>
        <v>-1</v>
      </c>
    </row>
    <row r="88" spans="1:9">
      <c r="A88" s="9">
        <v>37917</v>
      </c>
      <c r="B88" s="14">
        <v>1027.98</v>
      </c>
      <c r="C88" s="14">
        <v>1035.45</v>
      </c>
      <c r="D88" s="14">
        <v>1025.83</v>
      </c>
      <c r="E88" s="14">
        <v>1033.77</v>
      </c>
      <c r="F88" s="11">
        <v>1375010048</v>
      </c>
      <c r="G88" s="14">
        <v>1033.77</v>
      </c>
      <c r="H88" s="5">
        <f t="shared" si="5"/>
        <v>3.3095228852051406E-3</v>
      </c>
      <c r="I88" s="5">
        <f t="shared" si="7"/>
        <v>-2</v>
      </c>
    </row>
    <row r="89" spans="1:9">
      <c r="A89" s="9">
        <v>37916</v>
      </c>
      <c r="B89" s="14">
        <v>1043.93</v>
      </c>
      <c r="C89" s="14">
        <v>1043.93</v>
      </c>
      <c r="D89" s="14">
        <v>1028.3900000000001</v>
      </c>
      <c r="E89" s="14">
        <v>1030.3599999999999</v>
      </c>
      <c r="F89" s="11">
        <v>1287069952</v>
      </c>
      <c r="G89" s="14">
        <v>1030.3599999999999</v>
      </c>
      <c r="H89" s="5">
        <f t="shared" si="5"/>
        <v>-1.4980449891494607E-2</v>
      </c>
      <c r="I89" s="5">
        <f t="shared" si="7"/>
        <v>-3</v>
      </c>
    </row>
    <row r="90" spans="1:9">
      <c r="A90" s="9">
        <v>37915</v>
      </c>
      <c r="B90" s="14">
        <v>1045.2</v>
      </c>
      <c r="C90" s="14">
        <v>1049.4000000000001</v>
      </c>
      <c r="D90" s="14">
        <v>1042.53</v>
      </c>
      <c r="E90" s="14">
        <v>1046.03</v>
      </c>
      <c r="F90" s="11">
        <v>1212889984</v>
      </c>
      <c r="G90" s="14">
        <v>1046.03</v>
      </c>
      <c r="H90" s="5">
        <f t="shared" si="5"/>
        <v>1.2922617452233442E-3</v>
      </c>
      <c r="I90" s="5">
        <f t="shared" si="7"/>
        <v>-4</v>
      </c>
    </row>
    <row r="91" spans="1:9">
      <c r="A91" s="9">
        <v>37914</v>
      </c>
      <c r="B91" s="14">
        <v>1039.3900000000001</v>
      </c>
      <c r="C91" s="14">
        <v>1044.69</v>
      </c>
      <c r="D91" s="14">
        <v>1036.1300000000001</v>
      </c>
      <c r="E91" s="14">
        <v>1044.68</v>
      </c>
      <c r="F91" s="11">
        <v>1007980032</v>
      </c>
      <c r="G91" s="14">
        <v>1044.68</v>
      </c>
      <c r="H91" s="5">
        <f t="shared" si="5"/>
        <v>5.1572181811185835E-3</v>
      </c>
      <c r="I91" s="5">
        <f t="shared" si="7"/>
        <v>-5</v>
      </c>
    </row>
    <row r="92" spans="1:9">
      <c r="A92" s="9">
        <v>37911</v>
      </c>
      <c r="B92" s="14">
        <v>1050.02</v>
      </c>
      <c r="C92" s="14">
        <v>1051.92</v>
      </c>
      <c r="D92" s="14">
        <v>1036.56</v>
      </c>
      <c r="E92" s="14">
        <v>1039.32</v>
      </c>
      <c r="F92" s="11">
        <v>1185810048</v>
      </c>
      <c r="G92" s="14">
        <v>1039.32</v>
      </c>
      <c r="H92" s="5">
        <f t="shared" si="5"/>
        <v>-1.0237412743912322E-2</v>
      </c>
      <c r="I92" s="5">
        <f t="shared" si="7"/>
        <v>-6</v>
      </c>
    </row>
    <row r="93" spans="1:9">
      <c r="A93" s="9">
        <v>37910</v>
      </c>
      <c r="B93" s="14">
        <v>1045.1400000000001</v>
      </c>
      <c r="C93" s="14">
        <v>1052.98</v>
      </c>
      <c r="D93" s="14">
        <v>1043.99</v>
      </c>
      <c r="E93" s="14">
        <v>1050.07</v>
      </c>
      <c r="F93" s="11">
        <v>1212999936</v>
      </c>
      <c r="G93" s="14">
        <v>1050.07</v>
      </c>
      <c r="H93" s="5">
        <f t="shared" si="5"/>
        <v>3.1621384080400272E-3</v>
      </c>
      <c r="I93" s="5">
        <f t="shared" si="7"/>
        <v>-7</v>
      </c>
    </row>
    <row r="94" spans="1:9">
      <c r="A94" s="9">
        <v>37909</v>
      </c>
      <c r="B94" s="14">
        <v>1052.95</v>
      </c>
      <c r="C94" s="14">
        <v>1053.72</v>
      </c>
      <c r="D94" s="14">
        <v>1043.0999999999999</v>
      </c>
      <c r="E94" s="14">
        <v>1046.76</v>
      </c>
      <c r="F94" s="11">
        <v>1361500032</v>
      </c>
      <c r="G94" s="14">
        <v>1046.76</v>
      </c>
      <c r="H94" s="5">
        <f t="shared" si="5"/>
        <v>-2.591759728627574E-3</v>
      </c>
      <c r="I94" s="5">
        <f t="shared" si="7"/>
        <v>-8</v>
      </c>
    </row>
    <row r="95" spans="1:9">
      <c r="A95" s="9">
        <v>37908</v>
      </c>
      <c r="B95" s="14">
        <v>1044.69</v>
      </c>
      <c r="C95" s="14">
        <v>1049.49</v>
      </c>
      <c r="D95" s="14">
        <v>1040.8399999999999</v>
      </c>
      <c r="E95" s="14">
        <v>1049.48</v>
      </c>
      <c r="F95" s="11">
        <v>1043310016</v>
      </c>
      <c r="G95" s="14">
        <v>1049.48</v>
      </c>
      <c r="H95" s="5">
        <f t="shared" si="5"/>
        <v>3.9508298655952512E-3</v>
      </c>
      <c r="I95" s="5">
        <f t="shared" si="7"/>
        <v>-9</v>
      </c>
    </row>
    <row r="96" spans="1:9">
      <c r="A96" s="9">
        <v>37907</v>
      </c>
      <c r="B96" s="14">
        <v>1039.5999999999999</v>
      </c>
      <c r="C96" s="14">
        <v>1048.93</v>
      </c>
      <c r="D96" s="14">
        <v>1039.5999999999999</v>
      </c>
      <c r="E96" s="14">
        <v>1045.3499999999999</v>
      </c>
      <c r="F96" s="11">
        <v>908182976</v>
      </c>
      <c r="G96" s="14">
        <v>1045.3499999999999</v>
      </c>
      <c r="H96" s="5" t="e">
        <f t="shared" si="5"/>
        <v>#DIV/0!</v>
      </c>
      <c r="I96" s="5">
        <f t="shared" si="7"/>
        <v>-10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8"/>
  <sheetViews>
    <sheetView workbookViewId="0">
      <selection activeCell="H8" sqref="H8"/>
    </sheetView>
  </sheetViews>
  <sheetFormatPr defaultRowHeight="12.75"/>
  <cols>
    <col min="1" max="3" width="9.140625" style="5"/>
    <col min="4" max="4" width="10.28515625" style="5" customWidth="1"/>
    <col min="5" max="5" width="14.7109375" style="5" customWidth="1"/>
    <col min="6" max="6" width="8.28515625" style="5" customWidth="1"/>
    <col min="7" max="7" width="7.85546875" style="5" customWidth="1"/>
    <col min="8" max="16384" width="9.140625" style="5"/>
  </cols>
  <sheetData>
    <row r="1" spans="1:17" ht="18">
      <c r="A1" s="3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6" t="s">
        <v>9</v>
      </c>
      <c r="B2" s="6"/>
      <c r="C2" s="6" t="s">
        <v>10</v>
      </c>
      <c r="D2" s="6" t="s">
        <v>11</v>
      </c>
      <c r="E2" s="6"/>
      <c r="F2" s="6"/>
    </row>
    <row r="3" spans="1:17">
      <c r="A3" s="5" t="s">
        <v>12</v>
      </c>
      <c r="C3" s="5" t="str">
        <f>'[1]Event Study Price Data'!C3</f>
        <v>FBF</v>
      </c>
      <c r="D3" s="7">
        <v>37921</v>
      </c>
    </row>
    <row r="4" spans="1:17">
      <c r="A4" s="5" t="s">
        <v>14</v>
      </c>
      <c r="C4" s="5" t="str">
        <f>'[1]Event Study Price Data'!C4</f>
        <v>DIS</v>
      </c>
      <c r="D4" s="7">
        <v>38028</v>
      </c>
    </row>
    <row r="5" spans="1:17">
      <c r="A5" s="5" t="s">
        <v>16</v>
      </c>
      <c r="C5" s="5" t="str">
        <f>'[1]Event Study Price Data'!C5</f>
        <v>AWE</v>
      </c>
      <c r="D5" s="7">
        <v>38004</v>
      </c>
    </row>
    <row r="6" spans="1:17">
      <c r="A6" s="6"/>
      <c r="B6" s="6" t="s">
        <v>26</v>
      </c>
      <c r="C6" s="6"/>
      <c r="D6" s="6"/>
      <c r="E6" s="8" t="s">
        <v>27</v>
      </c>
      <c r="F6" s="8" t="s">
        <v>28</v>
      </c>
      <c r="G6" s="8" t="s">
        <v>29</v>
      </c>
      <c r="H6" s="8"/>
      <c r="I6" s="8" t="s">
        <v>30</v>
      </c>
      <c r="J6" s="8" t="s">
        <v>30</v>
      </c>
      <c r="K6" s="8" t="s">
        <v>30</v>
      </c>
      <c r="M6" s="8" t="s">
        <v>31</v>
      </c>
      <c r="N6" s="8" t="s">
        <v>29</v>
      </c>
    </row>
    <row r="7" spans="1:17">
      <c r="A7" s="6" t="s">
        <v>1</v>
      </c>
      <c r="B7" s="6" t="str">
        <f>C3</f>
        <v>FBF</v>
      </c>
      <c r="C7" s="6" t="str">
        <f>C4</f>
        <v>DIS</v>
      </c>
      <c r="D7" s="6" t="str">
        <f>C5</f>
        <v>AWE</v>
      </c>
      <c r="E7" s="6" t="s">
        <v>32</v>
      </c>
      <c r="F7" s="15" t="s">
        <v>33</v>
      </c>
      <c r="G7" s="6" t="s">
        <v>34</v>
      </c>
      <c r="H7" s="6" t="s">
        <v>30</v>
      </c>
      <c r="I7" s="16" t="str">
        <f>B7</f>
        <v>FBF</v>
      </c>
      <c r="J7" s="16" t="str">
        <f>C7</f>
        <v>DIS</v>
      </c>
      <c r="K7" s="16" t="str">
        <f>D7</f>
        <v>AWE</v>
      </c>
      <c r="L7" s="6" t="s">
        <v>30</v>
      </c>
      <c r="M7" s="15" t="s">
        <v>33</v>
      </c>
      <c r="N7" s="6" t="s">
        <v>34</v>
      </c>
    </row>
    <row r="8" spans="1:17">
      <c r="A8" s="5">
        <v>10</v>
      </c>
      <c r="B8" s="5">
        <f>'[1]Event Study Returns Data'!E8-'[1]Event Study Market Data'!H76</f>
        <v>2.0267571553768127E-3</v>
      </c>
      <c r="C8" s="5">
        <f>'[1]Event Study Returns Data'!F8-'[1]Event Study Market Data'!H3</f>
        <v>1.5265581043695686E-2</v>
      </c>
      <c r="D8" s="5">
        <f>'[1]Event Study Returns Data'!G8-'[1]Event Study Market Data'!H19</f>
        <v>-7.8467175062354455E-3</v>
      </c>
      <c r="E8" s="5">
        <f t="shared" ref="E8:E27" si="0">(B8+C8+D8)/3</f>
        <v>3.1485402309456845E-3</v>
      </c>
      <c r="F8" s="5">
        <f t="shared" ref="F8:F27" si="1">STDEV(B8:D8)</f>
        <v>1.1596912693331865E-2</v>
      </c>
      <c r="G8" s="5">
        <f t="shared" ref="G8:G27" si="2">E8/F8</f>
        <v>0.27149814042801845</v>
      </c>
      <c r="H8" s="5">
        <f t="shared" ref="H8:H26" si="3">H9+E8</f>
        <v>0.22985786771777966</v>
      </c>
      <c r="I8" s="5">
        <f t="shared" ref="I8:K26" si="4">I9+B8</f>
        <v>0.24160889480859138</v>
      </c>
      <c r="J8" s="5">
        <f t="shared" si="4"/>
        <v>0.1195996829214927</v>
      </c>
      <c r="K8" s="5">
        <f t="shared" si="4"/>
        <v>0.32836502542325485</v>
      </c>
      <c r="L8" s="5">
        <f t="shared" ref="L8:L27" si="5">(I8+J8+K8)/3</f>
        <v>0.22985786771777963</v>
      </c>
      <c r="M8" s="5">
        <f t="shared" ref="M8:M27" si="6">STDEV(I8:K8)</f>
        <v>0.10487758118747906</v>
      </c>
      <c r="N8" s="5">
        <f t="shared" ref="N8:N27" si="7">L8/M8</f>
        <v>2.1916778125049046</v>
      </c>
    </row>
    <row r="9" spans="1:17">
      <c r="A9" s="5">
        <f t="shared" ref="A9:A28" si="8">A8-1</f>
        <v>9</v>
      </c>
      <c r="B9" s="5">
        <f>'[1]Event Study Returns Data'!E9-'[1]Event Study Market Data'!H77</f>
        <v>-5.8577377568933553E-3</v>
      </c>
      <c r="C9" s="5">
        <f>'[1]Event Study Returns Data'!F9-'[1]Event Study Market Data'!H4</f>
        <v>9.076319010683731E-3</v>
      </c>
      <c r="D9" s="5">
        <f>'[1]Event Study Returns Data'!G9-'[1]Event Study Market Data'!H20</f>
        <v>6.3035350906253118E-3</v>
      </c>
      <c r="E9" s="5">
        <f t="shared" si="0"/>
        <v>3.174038781471896E-3</v>
      </c>
      <c r="F9" s="5">
        <f t="shared" si="1"/>
        <v>7.9436656051257212E-3</v>
      </c>
      <c r="G9" s="5">
        <f t="shared" si="2"/>
        <v>0.3995685290961668</v>
      </c>
      <c r="H9" s="5">
        <f t="shared" si="3"/>
        <v>0.22670932748683398</v>
      </c>
      <c r="I9" s="5">
        <f t="shared" si="4"/>
        <v>0.23958213765321457</v>
      </c>
      <c r="J9" s="5">
        <f t="shared" si="4"/>
        <v>0.10433410187779701</v>
      </c>
      <c r="K9" s="5">
        <f t="shared" si="4"/>
        <v>0.3362117429294903</v>
      </c>
      <c r="L9" s="5">
        <f t="shared" si="5"/>
        <v>0.22670932748683395</v>
      </c>
      <c r="M9" s="5">
        <f t="shared" si="6"/>
        <v>0.11647356797191898</v>
      </c>
      <c r="N9" s="5">
        <f t="shared" si="7"/>
        <v>1.9464444288466556</v>
      </c>
    </row>
    <row r="10" spans="1:17">
      <c r="A10" s="5">
        <f t="shared" si="8"/>
        <v>8</v>
      </c>
      <c r="B10" s="5">
        <f>'[1]Event Study Returns Data'!E10-'[1]Event Study Market Data'!H78</f>
        <v>3.3428772279850971E-3</v>
      </c>
      <c r="C10" s="5">
        <f>'[1]Event Study Returns Data'!F10-'[1]Event Study Market Data'!H5</f>
        <v>-2.7867489726293493E-2</v>
      </c>
      <c r="D10" s="5">
        <f>'[1]Event Study Returns Data'!G10-'[1]Event Study Market Data'!H21</f>
        <v>4.4408477056702145E-3</v>
      </c>
      <c r="E10" s="5">
        <f t="shared" si="0"/>
        <v>-6.6945882642127268E-3</v>
      </c>
      <c r="F10" s="5">
        <f t="shared" si="1"/>
        <v>1.834448696569908E-2</v>
      </c>
      <c r="G10" s="5">
        <f t="shared" si="2"/>
        <v>-0.36493733930692168</v>
      </c>
      <c r="H10" s="5">
        <f t="shared" si="3"/>
        <v>0.22353528870536207</v>
      </c>
      <c r="I10" s="5">
        <f t="shared" si="4"/>
        <v>0.24543987541010792</v>
      </c>
      <c r="J10" s="5">
        <f t="shared" si="4"/>
        <v>9.5257782867113283E-2</v>
      </c>
      <c r="K10" s="5">
        <f t="shared" si="4"/>
        <v>0.32990820783886499</v>
      </c>
      <c r="L10" s="5">
        <f t="shared" si="5"/>
        <v>0.22353528870536207</v>
      </c>
      <c r="M10" s="5">
        <f t="shared" si="6"/>
        <v>0.11884891111779367</v>
      </c>
      <c r="N10" s="5">
        <f t="shared" si="7"/>
        <v>1.8808358158520404</v>
      </c>
    </row>
    <row r="11" spans="1:17">
      <c r="A11" s="5">
        <f t="shared" si="8"/>
        <v>7</v>
      </c>
      <c r="B11" s="5">
        <f>'[1]Event Study Returns Data'!E11-'[1]Event Study Market Data'!H79</f>
        <v>8.6904290951289598E-3</v>
      </c>
      <c r="C11" s="5">
        <f>'[1]Event Study Returns Data'!F11-'[1]Event Study Market Data'!H6</f>
        <v>1.0259967200222264E-2</v>
      </c>
      <c r="D11" s="5">
        <f>'[1]Event Study Returns Data'!G11-'[1]Event Study Market Data'!H22</f>
        <v>-4.081570751707897E-3</v>
      </c>
      <c r="E11" s="5">
        <f t="shared" si="0"/>
        <v>4.9562751812144423E-3</v>
      </c>
      <c r="F11" s="5">
        <f t="shared" si="1"/>
        <v>7.8662479490711201E-3</v>
      </c>
      <c r="G11" s="5">
        <f t="shared" si="2"/>
        <v>0.63006851720199086</v>
      </c>
      <c r="H11" s="5">
        <f t="shared" si="3"/>
        <v>0.23022987696957481</v>
      </c>
      <c r="I11" s="5">
        <f t="shared" si="4"/>
        <v>0.24209699818212282</v>
      </c>
      <c r="J11" s="5">
        <f t="shared" si="4"/>
        <v>0.12312527259340678</v>
      </c>
      <c r="K11" s="5">
        <f t="shared" si="4"/>
        <v>0.32546736013319477</v>
      </c>
      <c r="L11" s="5">
        <f t="shared" si="5"/>
        <v>0.23022987696957478</v>
      </c>
      <c r="M11" s="5">
        <f t="shared" si="6"/>
        <v>0.10169169839222275</v>
      </c>
      <c r="N11" s="5">
        <f t="shared" si="7"/>
        <v>2.263998739421019</v>
      </c>
    </row>
    <row r="12" spans="1:17">
      <c r="A12" s="5">
        <f t="shared" si="8"/>
        <v>6</v>
      </c>
      <c r="B12" s="5">
        <f>'[1]Event Study Returns Data'!E12-'[1]Event Study Market Data'!H80</f>
        <v>-1.0743964473188816E-3</v>
      </c>
      <c r="C12" s="5">
        <f>'[1]Event Study Returns Data'!F12-'[1]Event Study Market Data'!H7</f>
        <v>-1.4094874432607374E-2</v>
      </c>
      <c r="D12" s="5">
        <f>'[1]Event Study Returns Data'!G12-'[1]Event Study Market Data'!H23</f>
        <v>1.807178216106653E-4</v>
      </c>
      <c r="E12" s="5">
        <f t="shared" si="0"/>
        <v>-4.9961843527718637E-3</v>
      </c>
      <c r="F12" s="5">
        <f t="shared" si="1"/>
        <v>7.9046472934401375E-3</v>
      </c>
      <c r="G12" s="5">
        <f t="shared" si="2"/>
        <v>-0.6320565823244344</v>
      </c>
      <c r="H12" s="5">
        <f t="shared" si="3"/>
        <v>0.22527360178836037</v>
      </c>
      <c r="I12" s="5">
        <f t="shared" si="4"/>
        <v>0.23340656908699386</v>
      </c>
      <c r="J12" s="5">
        <f t="shared" si="4"/>
        <v>0.11286530539318451</v>
      </c>
      <c r="K12" s="5">
        <f t="shared" si="4"/>
        <v>0.32954893088490267</v>
      </c>
      <c r="L12" s="5">
        <f t="shared" si="5"/>
        <v>0.22527360178836034</v>
      </c>
      <c r="M12" s="5">
        <f t="shared" si="6"/>
        <v>0.10857051743852594</v>
      </c>
      <c r="N12" s="5">
        <f t="shared" si="7"/>
        <v>2.0749058501624367</v>
      </c>
    </row>
    <row r="13" spans="1:17">
      <c r="A13" s="5">
        <f t="shared" si="8"/>
        <v>5</v>
      </c>
      <c r="B13" s="5">
        <f>'[1]Event Study Returns Data'!E13-'[1]Event Study Market Data'!H81</f>
        <v>-4.6368511814465219E-3</v>
      </c>
      <c r="C13" s="5">
        <f>'[1]Event Study Returns Data'!F13-'[1]Event Study Market Data'!H8</f>
        <v>1.4989946956864952E-2</v>
      </c>
      <c r="D13" s="5">
        <f>'[1]Event Study Returns Data'!G13-'[1]Event Study Market Data'!H24</f>
        <v>3.1755641133200507E-2</v>
      </c>
      <c r="E13" s="5">
        <f t="shared" si="0"/>
        <v>1.4036245636206313E-2</v>
      </c>
      <c r="F13" s="5">
        <f t="shared" si="1"/>
        <v>1.8214981028666491E-2</v>
      </c>
      <c r="G13" s="5">
        <f t="shared" si="2"/>
        <v>0.77058799095734765</v>
      </c>
      <c r="H13" s="5">
        <f t="shared" si="3"/>
        <v>0.23026978614113222</v>
      </c>
      <c r="I13" s="5">
        <f t="shared" si="4"/>
        <v>0.23448096553431275</v>
      </c>
      <c r="J13" s="5">
        <f t="shared" si="4"/>
        <v>0.12696017982579189</v>
      </c>
      <c r="K13" s="5">
        <f t="shared" si="4"/>
        <v>0.329368213063292</v>
      </c>
      <c r="L13" s="5">
        <f t="shared" si="5"/>
        <v>0.23026978614113222</v>
      </c>
      <c r="M13" s="5">
        <f t="shared" si="6"/>
        <v>0.10126970674233925</v>
      </c>
      <c r="N13" s="5">
        <f t="shared" si="7"/>
        <v>2.2738269276024288</v>
      </c>
    </row>
    <row r="14" spans="1:17">
      <c r="A14" s="5">
        <f t="shared" si="8"/>
        <v>4</v>
      </c>
      <c r="B14" s="5">
        <f>'[1]Event Study Returns Data'!E14-'[1]Event Study Market Data'!H82</f>
        <v>3.4966214412583962E-3</v>
      </c>
      <c r="C14" s="5">
        <f>'[1]Event Study Returns Data'!F14-'[1]Event Study Market Data'!H9</f>
        <v>-2.5947055092415683E-3</v>
      </c>
      <c r="D14" s="5">
        <f>'[1]Event Study Returns Data'!G14-'[1]Event Study Market Data'!H25</f>
        <v>1.8053879567733855E-2</v>
      </c>
      <c r="E14" s="5">
        <f t="shared" si="0"/>
        <v>6.3185984999168943E-3</v>
      </c>
      <c r="F14" s="5">
        <f t="shared" si="1"/>
        <v>1.0609603305966213E-2</v>
      </c>
      <c r="G14" s="5">
        <f t="shared" si="2"/>
        <v>0.59555464211971887</v>
      </c>
      <c r="H14" s="5">
        <f t="shared" si="3"/>
        <v>0.21623354050492591</v>
      </c>
      <c r="I14" s="5">
        <f t="shared" si="4"/>
        <v>0.23911781671575927</v>
      </c>
      <c r="J14" s="5">
        <f t="shared" si="4"/>
        <v>0.11197023286892693</v>
      </c>
      <c r="K14" s="5">
        <f t="shared" si="4"/>
        <v>0.2976125719300915</v>
      </c>
      <c r="L14" s="5">
        <f t="shared" si="5"/>
        <v>0.21623354050492591</v>
      </c>
      <c r="M14" s="5">
        <f t="shared" si="6"/>
        <v>9.4913313535538224E-2</v>
      </c>
      <c r="N14" s="5">
        <f t="shared" si="7"/>
        <v>2.2782213838099961</v>
      </c>
    </row>
    <row r="15" spans="1:17">
      <c r="A15" s="5">
        <f t="shared" si="8"/>
        <v>3</v>
      </c>
      <c r="B15" s="5">
        <f>'[1]Event Study Returns Data'!E15-'[1]Event Study Market Data'!H83</f>
        <v>1.5255112526087244E-2</v>
      </c>
      <c r="C15" s="5">
        <f>'[1]Event Study Returns Data'!F15-'[1]Event Study Market Data'!H10</f>
        <v>-1.0500231653508441E-2</v>
      </c>
      <c r="D15" s="5">
        <f>'[1]Event Study Returns Data'!G15-'[1]Event Study Market Data'!H26</f>
        <v>6.8241189011291059E-3</v>
      </c>
      <c r="E15" s="5">
        <f t="shared" si="0"/>
        <v>3.8596665912359698E-3</v>
      </c>
      <c r="F15" s="5">
        <f t="shared" si="1"/>
        <v>1.3131086077533015E-2</v>
      </c>
      <c r="G15" s="5">
        <f t="shared" si="2"/>
        <v>0.29393353820441176</v>
      </c>
      <c r="H15" s="5">
        <f t="shared" si="3"/>
        <v>0.20991494200500901</v>
      </c>
      <c r="I15" s="5">
        <f t="shared" si="4"/>
        <v>0.23562119527450087</v>
      </c>
      <c r="J15" s="5">
        <f t="shared" si="4"/>
        <v>0.1145649383781685</v>
      </c>
      <c r="K15" s="5">
        <f t="shared" si="4"/>
        <v>0.27955869236235764</v>
      </c>
      <c r="L15" s="5">
        <f t="shared" si="5"/>
        <v>0.20991494200500901</v>
      </c>
      <c r="M15" s="5">
        <f t="shared" si="6"/>
        <v>8.5447898197177588E-2</v>
      </c>
      <c r="N15" s="5">
        <f t="shared" si="7"/>
        <v>2.4566425439817627</v>
      </c>
    </row>
    <row r="16" spans="1:17">
      <c r="A16" s="5">
        <f t="shared" si="8"/>
        <v>2</v>
      </c>
      <c r="B16" s="5">
        <f>'[1]Event Study Returns Data'!E16-'[1]Event Study Market Data'!H84</f>
        <v>1.7863969343878683E-2</v>
      </c>
      <c r="C16" s="5">
        <f>'[1]Event Study Returns Data'!F16-'[1]Event Study Market Data'!H11</f>
        <v>-3.3103200711241509E-2</v>
      </c>
      <c r="D16" s="5">
        <f>'[1]Event Study Returns Data'!G16-'[1]Event Study Market Data'!H27</f>
        <v>-3.5919842273884228E-2</v>
      </c>
      <c r="E16" s="5">
        <f t="shared" si="0"/>
        <v>-1.7053024547082352E-2</v>
      </c>
      <c r="F16" s="5">
        <f t="shared" si="1"/>
        <v>3.0271780823221475E-2</v>
      </c>
      <c r="G16" s="5">
        <f t="shared" si="2"/>
        <v>-0.5633307352040875</v>
      </c>
      <c r="H16" s="5">
        <f t="shared" si="3"/>
        <v>0.20605527541377305</v>
      </c>
      <c r="I16" s="5">
        <f t="shared" si="4"/>
        <v>0.22036608274841363</v>
      </c>
      <c r="J16" s="5">
        <f t="shared" si="4"/>
        <v>0.12506517003167694</v>
      </c>
      <c r="K16" s="5">
        <f t="shared" si="4"/>
        <v>0.27273457346122854</v>
      </c>
      <c r="L16" s="5">
        <f t="shared" si="5"/>
        <v>0.20605527541377303</v>
      </c>
      <c r="M16" s="5">
        <f t="shared" si="6"/>
        <v>7.4867633742738332E-2</v>
      </c>
      <c r="N16" s="5">
        <f t="shared" si="7"/>
        <v>2.7522610921806918</v>
      </c>
    </row>
    <row r="17" spans="1:14">
      <c r="A17" s="5">
        <f t="shared" si="8"/>
        <v>1</v>
      </c>
      <c r="B17" s="5">
        <f>'[1]Event Study Returns Data'!E17-'[1]Event Study Market Data'!H85</f>
        <v>-2.530132966962495E-2</v>
      </c>
      <c r="C17" s="5">
        <f>'[1]Event Study Returns Data'!F17-'[1]Event Study Market Data'!H12</f>
        <v>1.9372866945465805E-2</v>
      </c>
      <c r="D17" s="5">
        <f>'[1]Event Study Returns Data'!G17-'[1]Event Study Market Data'!H28</f>
        <v>4.9976291475623658E-2</v>
      </c>
      <c r="E17" s="5">
        <f t="shared" si="0"/>
        <v>1.4682609583821504E-2</v>
      </c>
      <c r="F17" s="5">
        <f t="shared" si="1"/>
        <v>3.7857349972108968E-2</v>
      </c>
      <c r="G17" s="5">
        <f t="shared" si="2"/>
        <v>0.38784039544867172</v>
      </c>
      <c r="H17" s="5">
        <f t="shared" si="3"/>
        <v>0.22310829996085541</v>
      </c>
      <c r="I17" s="5">
        <f t="shared" si="4"/>
        <v>0.20250211340453494</v>
      </c>
      <c r="J17" s="5">
        <f t="shared" si="4"/>
        <v>0.15816837074291845</v>
      </c>
      <c r="K17" s="5">
        <f t="shared" si="4"/>
        <v>0.30865441573511276</v>
      </c>
      <c r="L17" s="5">
        <f t="shared" si="5"/>
        <v>0.22310829996085538</v>
      </c>
      <c r="M17" s="5">
        <f t="shared" si="6"/>
        <v>7.733028919927562E-2</v>
      </c>
      <c r="N17" s="5">
        <f t="shared" si="7"/>
        <v>2.8851346900555148</v>
      </c>
    </row>
    <row r="18" spans="1:14">
      <c r="A18" s="5">
        <f t="shared" si="8"/>
        <v>0</v>
      </c>
      <c r="B18" s="5">
        <f>'[1]Event Study Returns Data'!E18-'[1]Event Study Market Data'!H86</f>
        <v>0.23057894977430116</v>
      </c>
      <c r="C18" s="5">
        <f>'[1]Event Study Returns Data'!F18-'[1]Event Study Market Data'!H13</f>
        <v>0.13551194385134391</v>
      </c>
      <c r="D18" s="5">
        <f>'[1]Event Study Returns Data'!G18-'[1]Event Study Market Data'!H29</f>
        <v>4.0970003280172307E-2</v>
      </c>
      <c r="E18" s="5">
        <f t="shared" si="0"/>
        <v>0.13568696563527247</v>
      </c>
      <c r="F18" s="5">
        <f t="shared" si="1"/>
        <v>9.4804594414627366E-2</v>
      </c>
      <c r="G18" s="5">
        <f t="shared" si="2"/>
        <v>1.4312277424219155</v>
      </c>
      <c r="H18" s="5">
        <f t="shared" si="3"/>
        <v>0.2084256903770339</v>
      </c>
      <c r="I18" s="5">
        <f t="shared" si="4"/>
        <v>0.22780344307415989</v>
      </c>
      <c r="J18" s="5">
        <f t="shared" si="4"/>
        <v>0.13879550379745265</v>
      </c>
      <c r="K18" s="5">
        <f t="shared" si="4"/>
        <v>0.25867812425948911</v>
      </c>
      <c r="L18" s="5">
        <f t="shared" si="5"/>
        <v>0.20842569037703387</v>
      </c>
      <c r="M18" s="5">
        <f t="shared" si="6"/>
        <v>6.2246153671567578E-2</v>
      </c>
      <c r="N18" s="5">
        <f t="shared" si="7"/>
        <v>3.3484107544501551</v>
      </c>
    </row>
    <row r="19" spans="1:14">
      <c r="A19" s="5">
        <f t="shared" si="8"/>
        <v>-1</v>
      </c>
      <c r="B19" s="5">
        <f>'[1]Event Study Returns Data'!E19-'[1]Event Study Market Data'!H87</f>
        <v>-3.5422611632808243E-3</v>
      </c>
      <c r="C19" s="5">
        <f>'[1]Event Study Returns Data'!F19-'[1]Event Study Market Data'!H14</f>
        <v>8.0144954891532283E-3</v>
      </c>
      <c r="D19" s="5">
        <f>'[1]Event Study Returns Data'!G19-'[1]Event Study Market Data'!H30</f>
        <v>1.1476135888898398E-2</v>
      </c>
      <c r="E19" s="5">
        <f t="shared" si="0"/>
        <v>5.3161234049236006E-3</v>
      </c>
      <c r="F19" s="5">
        <f t="shared" si="1"/>
        <v>7.8644117029145113E-3</v>
      </c>
      <c r="G19" s="5">
        <f t="shared" si="2"/>
        <v>0.67597216495589518</v>
      </c>
      <c r="H19" s="5">
        <f t="shared" si="3"/>
        <v>7.2738724741761435E-2</v>
      </c>
      <c r="I19" s="5">
        <f t="shared" si="4"/>
        <v>-2.7755067001412614E-3</v>
      </c>
      <c r="J19" s="5">
        <f t="shared" si="4"/>
        <v>3.2835599461087384E-3</v>
      </c>
      <c r="K19" s="5">
        <f t="shared" si="4"/>
        <v>0.2177081209793168</v>
      </c>
      <c r="L19" s="5">
        <f t="shared" si="5"/>
        <v>7.2738724741761421E-2</v>
      </c>
      <c r="M19" s="5">
        <f t="shared" si="6"/>
        <v>0.12558372687680092</v>
      </c>
      <c r="N19" s="5">
        <f t="shared" si="7"/>
        <v>0.57920501764626675</v>
      </c>
    </row>
    <row r="20" spans="1:14">
      <c r="A20" s="5">
        <f t="shared" si="8"/>
        <v>-2</v>
      </c>
      <c r="B20" s="5">
        <f>'[1]Event Study Returns Data'!E20-'[1]Event Study Market Data'!H88</f>
        <v>-1.0851822433239899E-3</v>
      </c>
      <c r="C20" s="5">
        <f>'[1]Event Study Returns Data'!F20-'[1]Event Study Market Data'!H15</f>
        <v>2.0568621459162273E-2</v>
      </c>
      <c r="D20" s="5">
        <f>'[1]Event Study Returns Data'!G20-'[1]Event Study Market Data'!H31</f>
        <v>-1.9371377533992873E-2</v>
      </c>
      <c r="E20" s="5">
        <f t="shared" si="0"/>
        <v>3.7353893948470031E-5</v>
      </c>
      <c r="F20" s="5">
        <f t="shared" si="1"/>
        <v>1.9993647626881907E-2</v>
      </c>
      <c r="G20" s="5">
        <f t="shared" si="2"/>
        <v>1.86828810057885E-3</v>
      </c>
      <c r="H20" s="5">
        <f t="shared" si="3"/>
        <v>6.7422601336837834E-2</v>
      </c>
      <c r="I20" s="5">
        <f t="shared" si="4"/>
        <v>7.6675446313956286E-4</v>
      </c>
      <c r="J20" s="5">
        <f t="shared" si="4"/>
        <v>-4.7309355430444899E-3</v>
      </c>
      <c r="K20" s="5">
        <f t="shared" si="4"/>
        <v>0.2062319850904184</v>
      </c>
      <c r="L20" s="5">
        <f t="shared" si="5"/>
        <v>6.742260133683782E-2</v>
      </c>
      <c r="M20" s="5">
        <f t="shared" si="6"/>
        <v>0.12024387681868721</v>
      </c>
      <c r="N20" s="5">
        <f t="shared" si="7"/>
        <v>0.56071546527481564</v>
      </c>
    </row>
    <row r="21" spans="1:14">
      <c r="A21" s="5">
        <f t="shared" si="8"/>
        <v>-3</v>
      </c>
      <c r="B21" s="5">
        <f>'[1]Event Study Returns Data'!E21-'[1]Event Study Market Data'!H89</f>
        <v>2.1197221625108842E-3</v>
      </c>
      <c r="C21" s="5">
        <f>'[1]Event Study Returns Data'!F21-'[1]Event Study Market Data'!H16</f>
        <v>-6.0899723518299531E-3</v>
      </c>
      <c r="D21" s="5">
        <f>'[1]Event Study Returns Data'!G21-'[1]Event Study Market Data'!H32</f>
        <v>0.16012651632291508</v>
      </c>
      <c r="E21" s="5">
        <f t="shared" si="0"/>
        <v>5.2052088711198673E-2</v>
      </c>
      <c r="F21" s="5">
        <f t="shared" si="1"/>
        <v>9.3685170644583857E-2</v>
      </c>
      <c r="G21" s="5">
        <f t="shared" si="2"/>
        <v>0.55560648876512364</v>
      </c>
      <c r="H21" s="5">
        <f t="shared" si="3"/>
        <v>6.7385247442889359E-2</v>
      </c>
      <c r="I21" s="5">
        <f t="shared" si="4"/>
        <v>1.8519367064635528E-3</v>
      </c>
      <c r="J21" s="5">
        <f t="shared" si="4"/>
        <v>-2.5299557002206763E-2</v>
      </c>
      <c r="K21" s="5">
        <f t="shared" si="4"/>
        <v>0.22560336262441127</v>
      </c>
      <c r="L21" s="5">
        <f t="shared" si="5"/>
        <v>6.7385247442889359E-2</v>
      </c>
      <c r="M21" s="5">
        <f t="shared" si="6"/>
        <v>0.13769179307913743</v>
      </c>
      <c r="N21" s="5">
        <f t="shared" si="7"/>
        <v>0.48939189428784724</v>
      </c>
    </row>
    <row r="22" spans="1:14">
      <c r="A22" s="5">
        <f t="shared" si="8"/>
        <v>-4</v>
      </c>
      <c r="B22" s="5">
        <f>'[1]Event Study Returns Data'!E22-'[1]Event Study Market Data'!H90</f>
        <v>-1.0306871630209491E-2</v>
      </c>
      <c r="C22" s="5">
        <f>'[1]Event Study Returns Data'!F22-'[1]Event Study Market Data'!H17</f>
        <v>-1.4062969563450878E-3</v>
      </c>
      <c r="D22" s="5">
        <f>'[1]Event Study Returns Data'!G22-'[1]Event Study Market Data'!H33</f>
        <v>5.6992170304943301E-2</v>
      </c>
      <c r="E22" s="5">
        <f t="shared" si="0"/>
        <v>1.5093000572796242E-2</v>
      </c>
      <c r="F22" s="5">
        <f t="shared" si="1"/>
        <v>3.6557630880073591E-2</v>
      </c>
      <c r="G22" s="5">
        <f t="shared" si="2"/>
        <v>0.41285499660271913</v>
      </c>
      <c r="H22" s="5">
        <f t="shared" si="3"/>
        <v>1.5333158731690685E-2</v>
      </c>
      <c r="I22" s="5">
        <f t="shared" si="4"/>
        <v>-2.6778545604733139E-4</v>
      </c>
      <c r="J22" s="5">
        <f t="shared" si="4"/>
        <v>-1.920958465037681E-2</v>
      </c>
      <c r="K22" s="5">
        <f t="shared" si="4"/>
        <v>6.5476846301496194E-2</v>
      </c>
      <c r="L22" s="5">
        <f t="shared" si="5"/>
        <v>1.5333158731690685E-2</v>
      </c>
      <c r="M22" s="5">
        <f t="shared" si="6"/>
        <v>4.4446484579809861E-2</v>
      </c>
      <c r="N22" s="5">
        <f t="shared" si="7"/>
        <v>0.34498023581950243</v>
      </c>
    </row>
    <row r="23" spans="1:14">
      <c r="A23" s="5">
        <f t="shared" si="8"/>
        <v>-5</v>
      </c>
      <c r="B23" s="5">
        <f>'[1]Event Study Returns Data'!E23-'[1]Event Study Market Data'!H91</f>
        <v>-2.3517318968291345E-3</v>
      </c>
      <c r="C23" s="5">
        <f>'[1]Event Study Returns Data'!F23-'[1]Event Study Market Data'!H18</f>
        <v>5.3617995037840149E-3</v>
      </c>
      <c r="D23" s="5">
        <f>'[1]Event Study Returns Data'!G23-'[1]Event Study Market Data'!H34</f>
        <v>-7.2406812568830414E-3</v>
      </c>
      <c r="E23" s="5">
        <f t="shared" si="0"/>
        <v>-1.4102045499760536E-3</v>
      </c>
      <c r="F23" s="5">
        <f t="shared" si="1"/>
        <v>6.353777273354802E-3</v>
      </c>
      <c r="G23" s="5">
        <f t="shared" si="2"/>
        <v>-0.22194743210308723</v>
      </c>
      <c r="H23" s="5">
        <f t="shared" si="3"/>
        <v>2.4015815889444412E-4</v>
      </c>
      <c r="I23" s="5">
        <f t="shared" si="4"/>
        <v>1.003908617416216E-2</v>
      </c>
      <c r="J23" s="5">
        <f t="shared" si="4"/>
        <v>-1.7803287694031722E-2</v>
      </c>
      <c r="K23" s="5">
        <f t="shared" si="4"/>
        <v>8.4846759965528928E-3</v>
      </c>
      <c r="L23" s="5">
        <f t="shared" si="5"/>
        <v>2.4015815889444347E-4</v>
      </c>
      <c r="M23" s="5">
        <f t="shared" si="6"/>
        <v>1.564539873047896E-2</v>
      </c>
      <c r="N23" s="5">
        <f t="shared" si="7"/>
        <v>1.5350082348913802E-2</v>
      </c>
    </row>
    <row r="24" spans="1:14">
      <c r="A24" s="5">
        <f t="shared" si="8"/>
        <v>-6</v>
      </c>
      <c r="B24" s="5">
        <f>'[1]Event Study Returns Data'!E24-'[1]Event Study Market Data'!H92</f>
        <v>3.1188735919468469E-3</v>
      </c>
      <c r="C24" s="5">
        <f>'[1]Event Study Returns Data'!F24-'[1]Event Study Market Data'!H19</f>
        <v>-2.3367334355125502E-2</v>
      </c>
      <c r="D24" s="5">
        <f>'[1]Event Study Returns Data'!G24-'[1]Event Study Market Data'!H35</f>
        <v>-2.0347762063528396E-3</v>
      </c>
      <c r="E24" s="5">
        <f t="shared" si="0"/>
        <v>-7.4277456565104982E-3</v>
      </c>
      <c r="F24" s="5">
        <f t="shared" si="1"/>
        <v>1.4042538676166784E-2</v>
      </c>
      <c r="G24" s="5">
        <f t="shared" si="2"/>
        <v>-0.52894607077828337</v>
      </c>
      <c r="H24" s="5">
        <f t="shared" si="3"/>
        <v>1.6503627088704977E-3</v>
      </c>
      <c r="I24" s="5">
        <f t="shared" si="4"/>
        <v>1.2390818070991294E-2</v>
      </c>
      <c r="J24" s="5">
        <f t="shared" si="4"/>
        <v>-2.3165087197815737E-2</v>
      </c>
      <c r="K24" s="5">
        <f t="shared" si="4"/>
        <v>1.5725357253435934E-2</v>
      </c>
      <c r="L24" s="5">
        <f t="shared" si="5"/>
        <v>1.6503627088704971E-3</v>
      </c>
      <c r="M24" s="5">
        <f t="shared" si="6"/>
        <v>2.1555386877605675E-2</v>
      </c>
      <c r="N24" s="5">
        <f t="shared" si="7"/>
        <v>7.6563817584971855E-2</v>
      </c>
    </row>
    <row r="25" spans="1:14">
      <c r="A25" s="5">
        <f t="shared" si="8"/>
        <v>-7</v>
      </c>
      <c r="B25" s="5">
        <f>'[1]Event Study Returns Data'!E25-'[1]Event Study Market Data'!H93</f>
        <v>6.8409875688277832E-3</v>
      </c>
      <c r="C25" s="5">
        <f>'[1]Event Study Returns Data'!F25-'[1]Event Study Market Data'!H20</f>
        <v>-1.1984549373929676E-2</v>
      </c>
      <c r="D25" s="5">
        <f>'[1]Event Study Returns Data'!G25-'[1]Event Study Market Data'!H36</f>
        <v>-1.3089411048203825E-3</v>
      </c>
      <c r="E25" s="5">
        <f t="shared" si="0"/>
        <v>-2.1508343033074251E-3</v>
      </c>
      <c r="F25" s="5">
        <f t="shared" si="1"/>
        <v>9.4409638498421083E-3</v>
      </c>
      <c r="G25" s="5">
        <f t="shared" si="2"/>
        <v>-0.22781935589589147</v>
      </c>
      <c r="H25" s="5">
        <f t="shared" si="3"/>
        <v>9.078108365380996E-3</v>
      </c>
      <c r="I25" s="5">
        <f t="shared" si="4"/>
        <v>9.2719444790444472E-3</v>
      </c>
      <c r="J25" s="5">
        <f t="shared" si="4"/>
        <v>2.0224715730976506E-4</v>
      </c>
      <c r="K25" s="5">
        <f t="shared" si="4"/>
        <v>1.7760133459788774E-2</v>
      </c>
      <c r="L25" s="5">
        <f t="shared" si="5"/>
        <v>9.078108365380996E-3</v>
      </c>
      <c r="M25" s="5">
        <f t="shared" si="6"/>
        <v>8.7805479431476898E-3</v>
      </c>
      <c r="N25" s="5">
        <f t="shared" si="7"/>
        <v>1.0338885937597462</v>
      </c>
    </row>
    <row r="26" spans="1:14">
      <c r="A26" s="5">
        <f t="shared" si="8"/>
        <v>-8</v>
      </c>
      <c r="B26" s="5">
        <f>'[1]Event Study Returns Data'!E26-'[1]Event Study Market Data'!H94</f>
        <v>-8.350315486310711E-4</v>
      </c>
      <c r="C26" s="5">
        <f>'[1]Event Study Returns Data'!F26-'[1]Event Study Market Data'!H21</f>
        <v>-1.577729689716989E-2</v>
      </c>
      <c r="D26" s="5">
        <f>'[1]Event Study Returns Data'!G26-'[1]Event Study Market Data'!H37</f>
        <v>-1.2017423992678022E-2</v>
      </c>
      <c r="E26" s="5">
        <f t="shared" si="0"/>
        <v>-9.5432508128263285E-3</v>
      </c>
      <c r="F26" s="5">
        <f t="shared" si="1"/>
        <v>7.772320961557045E-3</v>
      </c>
      <c r="G26" s="5">
        <f t="shared" si="2"/>
        <v>-1.227850838897228</v>
      </c>
      <c r="H26" s="5">
        <f t="shared" si="3"/>
        <v>1.1228942668688421E-2</v>
      </c>
      <c r="I26" s="5">
        <f t="shared" si="4"/>
        <v>2.4309569102166639E-3</v>
      </c>
      <c r="J26" s="5">
        <f t="shared" si="4"/>
        <v>1.2186796531239441E-2</v>
      </c>
      <c r="K26" s="5">
        <f t="shared" si="4"/>
        <v>1.9069074564609156E-2</v>
      </c>
      <c r="L26" s="5">
        <f t="shared" si="5"/>
        <v>1.1228942668688421E-2</v>
      </c>
      <c r="M26" s="5">
        <f t="shared" si="6"/>
        <v>8.3603141559904729E-3</v>
      </c>
      <c r="N26" s="5">
        <f t="shared" si="7"/>
        <v>1.3431244878091657</v>
      </c>
    </row>
    <row r="27" spans="1:14">
      <c r="A27" s="5">
        <f t="shared" si="8"/>
        <v>-9</v>
      </c>
      <c r="B27" s="5">
        <f>'[1]Event Study Returns Data'!E27-'[1]Event Study Market Data'!H95</f>
        <v>3.265988458847735E-3</v>
      </c>
      <c r="C27" s="5">
        <f>'[1]Event Study Returns Data'!F27-'[1]Event Study Market Data'!H22</f>
        <v>2.7964093428409331E-2</v>
      </c>
      <c r="D27" s="5">
        <f>'[1]Event Study Returns Data'!G27-'[1]Event Study Market Data'!H38</f>
        <v>3.1086498557287179E-2</v>
      </c>
      <c r="E27" s="5">
        <f t="shared" si="0"/>
        <v>2.077219348151475E-2</v>
      </c>
      <c r="F27" s="5">
        <f t="shared" si="1"/>
        <v>1.5240989605958972E-2</v>
      </c>
      <c r="G27" s="5">
        <f t="shared" si="2"/>
        <v>1.3629163209581332</v>
      </c>
      <c r="H27" s="5">
        <f>E27</f>
        <v>2.077219348151475E-2</v>
      </c>
      <c r="I27" s="5">
        <f>B27</f>
        <v>3.265988458847735E-3</v>
      </c>
      <c r="J27" s="5">
        <f>C27</f>
        <v>2.7964093428409331E-2</v>
      </c>
      <c r="K27" s="5">
        <f>D27</f>
        <v>3.1086498557287179E-2</v>
      </c>
      <c r="L27" s="5">
        <f t="shared" si="5"/>
        <v>2.077219348151475E-2</v>
      </c>
      <c r="M27" s="5">
        <f t="shared" si="6"/>
        <v>1.5240989605958972E-2</v>
      </c>
      <c r="N27" s="5">
        <f t="shared" si="7"/>
        <v>1.3629163209581332</v>
      </c>
    </row>
    <row r="28" spans="1:14">
      <c r="A28" s="5">
        <f t="shared" si="8"/>
        <v>-10</v>
      </c>
      <c r="B28" s="5" t="s">
        <v>7</v>
      </c>
      <c r="C28" s="5" t="s">
        <v>7</v>
      </c>
      <c r="D28" s="5" t="s">
        <v>7</v>
      </c>
      <c r="E28" s="5" t="s">
        <v>7</v>
      </c>
      <c r="F28" s="5" t="s">
        <v>7</v>
      </c>
      <c r="G28" s="5" t="s">
        <v>7</v>
      </c>
      <c r="H28" s="5" t="s">
        <v>7</v>
      </c>
      <c r="I28" s="5" t="s">
        <v>7</v>
      </c>
      <c r="J28" s="5" t="s">
        <v>7</v>
      </c>
      <c r="K28" s="5" t="s">
        <v>7</v>
      </c>
      <c r="L28" s="5" t="s">
        <v>7</v>
      </c>
      <c r="M28" s="5" t="s">
        <v>7</v>
      </c>
      <c r="N28" s="5" t="s">
        <v>7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9"/>
  <sheetViews>
    <sheetView workbookViewId="0">
      <selection activeCell="O23" sqref="O23"/>
    </sheetView>
  </sheetViews>
  <sheetFormatPr defaultRowHeight="15"/>
  <cols>
    <col min="1" max="1" width="4.28515625" style="35" bestFit="1" customWidth="1"/>
    <col min="2" max="12" width="9.140625" style="35"/>
    <col min="13" max="13" width="12" style="35" bestFit="1" customWidth="1"/>
    <col min="14" max="14" width="9.140625" style="35"/>
    <col min="15" max="15" width="12" style="35" bestFit="1" customWidth="1"/>
    <col min="16" max="16" width="9.140625" style="35"/>
    <col min="17" max="17" width="4.28515625" style="35" customWidth="1"/>
    <col min="18" max="28" width="9.140625" style="35"/>
    <col min="29" max="29" width="4.28515625" style="35" bestFit="1" customWidth="1"/>
    <col min="30" max="256" width="9.140625" style="35"/>
    <col min="257" max="257" width="4.28515625" style="35" bestFit="1" customWidth="1"/>
    <col min="258" max="268" width="9.140625" style="35"/>
    <col min="269" max="269" width="12" style="35" bestFit="1" customWidth="1"/>
    <col min="270" max="270" width="9.140625" style="35"/>
    <col min="271" max="271" width="12" style="35" bestFit="1" customWidth="1"/>
    <col min="272" max="272" width="9.140625" style="35"/>
    <col min="273" max="273" width="4.28515625" style="35" customWidth="1"/>
    <col min="274" max="284" width="9.140625" style="35"/>
    <col min="285" max="285" width="4.28515625" style="35" bestFit="1" customWidth="1"/>
    <col min="286" max="512" width="9.140625" style="35"/>
    <col min="513" max="513" width="4.28515625" style="35" bestFit="1" customWidth="1"/>
    <col min="514" max="524" width="9.140625" style="35"/>
    <col min="525" max="525" width="12" style="35" bestFit="1" customWidth="1"/>
    <col min="526" max="526" width="9.140625" style="35"/>
    <col min="527" max="527" width="12" style="35" bestFit="1" customWidth="1"/>
    <col min="528" max="528" width="9.140625" style="35"/>
    <col min="529" max="529" width="4.28515625" style="35" customWidth="1"/>
    <col min="530" max="540" width="9.140625" style="35"/>
    <col min="541" max="541" width="4.28515625" style="35" bestFit="1" customWidth="1"/>
    <col min="542" max="768" width="9.140625" style="35"/>
    <col min="769" max="769" width="4.28515625" style="35" bestFit="1" customWidth="1"/>
    <col min="770" max="780" width="9.140625" style="35"/>
    <col min="781" max="781" width="12" style="35" bestFit="1" customWidth="1"/>
    <col min="782" max="782" width="9.140625" style="35"/>
    <col min="783" max="783" width="12" style="35" bestFit="1" customWidth="1"/>
    <col min="784" max="784" width="9.140625" style="35"/>
    <col min="785" max="785" width="4.28515625" style="35" customWidth="1"/>
    <col min="786" max="796" width="9.140625" style="35"/>
    <col min="797" max="797" width="4.28515625" style="35" bestFit="1" customWidth="1"/>
    <col min="798" max="1024" width="9.140625" style="35"/>
    <col min="1025" max="1025" width="4.28515625" style="35" bestFit="1" customWidth="1"/>
    <col min="1026" max="1036" width="9.140625" style="35"/>
    <col min="1037" max="1037" width="12" style="35" bestFit="1" customWidth="1"/>
    <col min="1038" max="1038" width="9.140625" style="35"/>
    <col min="1039" max="1039" width="12" style="35" bestFit="1" customWidth="1"/>
    <col min="1040" max="1040" width="9.140625" style="35"/>
    <col min="1041" max="1041" width="4.28515625" style="35" customWidth="1"/>
    <col min="1042" max="1052" width="9.140625" style="35"/>
    <col min="1053" max="1053" width="4.28515625" style="35" bestFit="1" customWidth="1"/>
    <col min="1054" max="1280" width="9.140625" style="35"/>
    <col min="1281" max="1281" width="4.28515625" style="35" bestFit="1" customWidth="1"/>
    <col min="1282" max="1292" width="9.140625" style="35"/>
    <col min="1293" max="1293" width="12" style="35" bestFit="1" customWidth="1"/>
    <col min="1294" max="1294" width="9.140625" style="35"/>
    <col min="1295" max="1295" width="12" style="35" bestFit="1" customWidth="1"/>
    <col min="1296" max="1296" width="9.140625" style="35"/>
    <col min="1297" max="1297" width="4.28515625" style="35" customWidth="1"/>
    <col min="1298" max="1308" width="9.140625" style="35"/>
    <col min="1309" max="1309" width="4.28515625" style="35" bestFit="1" customWidth="1"/>
    <col min="1310" max="1536" width="9.140625" style="35"/>
    <col min="1537" max="1537" width="4.28515625" style="35" bestFit="1" customWidth="1"/>
    <col min="1538" max="1548" width="9.140625" style="35"/>
    <col min="1549" max="1549" width="12" style="35" bestFit="1" customWidth="1"/>
    <col min="1550" max="1550" width="9.140625" style="35"/>
    <col min="1551" max="1551" width="12" style="35" bestFit="1" customWidth="1"/>
    <col min="1552" max="1552" width="9.140625" style="35"/>
    <col min="1553" max="1553" width="4.28515625" style="35" customWidth="1"/>
    <col min="1554" max="1564" width="9.140625" style="35"/>
    <col min="1565" max="1565" width="4.28515625" style="35" bestFit="1" customWidth="1"/>
    <col min="1566" max="1792" width="9.140625" style="35"/>
    <col min="1793" max="1793" width="4.28515625" style="35" bestFit="1" customWidth="1"/>
    <col min="1794" max="1804" width="9.140625" style="35"/>
    <col min="1805" max="1805" width="12" style="35" bestFit="1" customWidth="1"/>
    <col min="1806" max="1806" width="9.140625" style="35"/>
    <col min="1807" max="1807" width="12" style="35" bestFit="1" customWidth="1"/>
    <col min="1808" max="1808" width="9.140625" style="35"/>
    <col min="1809" max="1809" width="4.28515625" style="35" customWidth="1"/>
    <col min="1810" max="1820" width="9.140625" style="35"/>
    <col min="1821" max="1821" width="4.28515625" style="35" bestFit="1" customWidth="1"/>
    <col min="1822" max="2048" width="9.140625" style="35"/>
    <col min="2049" max="2049" width="4.28515625" style="35" bestFit="1" customWidth="1"/>
    <col min="2050" max="2060" width="9.140625" style="35"/>
    <col min="2061" max="2061" width="12" style="35" bestFit="1" customWidth="1"/>
    <col min="2062" max="2062" width="9.140625" style="35"/>
    <col min="2063" max="2063" width="12" style="35" bestFit="1" customWidth="1"/>
    <col min="2064" max="2064" width="9.140625" style="35"/>
    <col min="2065" max="2065" width="4.28515625" style="35" customWidth="1"/>
    <col min="2066" max="2076" width="9.140625" style="35"/>
    <col min="2077" max="2077" width="4.28515625" style="35" bestFit="1" customWidth="1"/>
    <col min="2078" max="2304" width="9.140625" style="35"/>
    <col min="2305" max="2305" width="4.28515625" style="35" bestFit="1" customWidth="1"/>
    <col min="2306" max="2316" width="9.140625" style="35"/>
    <col min="2317" max="2317" width="12" style="35" bestFit="1" customWidth="1"/>
    <col min="2318" max="2318" width="9.140625" style="35"/>
    <col min="2319" max="2319" width="12" style="35" bestFit="1" customWidth="1"/>
    <col min="2320" max="2320" width="9.140625" style="35"/>
    <col min="2321" max="2321" width="4.28515625" style="35" customWidth="1"/>
    <col min="2322" max="2332" width="9.140625" style="35"/>
    <col min="2333" max="2333" width="4.28515625" style="35" bestFit="1" customWidth="1"/>
    <col min="2334" max="2560" width="9.140625" style="35"/>
    <col min="2561" max="2561" width="4.28515625" style="35" bestFit="1" customWidth="1"/>
    <col min="2562" max="2572" width="9.140625" style="35"/>
    <col min="2573" max="2573" width="12" style="35" bestFit="1" customWidth="1"/>
    <col min="2574" max="2574" width="9.140625" style="35"/>
    <col min="2575" max="2575" width="12" style="35" bestFit="1" customWidth="1"/>
    <col min="2576" max="2576" width="9.140625" style="35"/>
    <col min="2577" max="2577" width="4.28515625" style="35" customWidth="1"/>
    <col min="2578" max="2588" width="9.140625" style="35"/>
    <col min="2589" max="2589" width="4.28515625" style="35" bestFit="1" customWidth="1"/>
    <col min="2590" max="2816" width="9.140625" style="35"/>
    <col min="2817" max="2817" width="4.28515625" style="35" bestFit="1" customWidth="1"/>
    <col min="2818" max="2828" width="9.140625" style="35"/>
    <col min="2829" max="2829" width="12" style="35" bestFit="1" customWidth="1"/>
    <col min="2830" max="2830" width="9.140625" style="35"/>
    <col min="2831" max="2831" width="12" style="35" bestFit="1" customWidth="1"/>
    <col min="2832" max="2832" width="9.140625" style="35"/>
    <col min="2833" max="2833" width="4.28515625" style="35" customWidth="1"/>
    <col min="2834" max="2844" width="9.140625" style="35"/>
    <col min="2845" max="2845" width="4.28515625" style="35" bestFit="1" customWidth="1"/>
    <col min="2846" max="3072" width="9.140625" style="35"/>
    <col min="3073" max="3073" width="4.28515625" style="35" bestFit="1" customWidth="1"/>
    <col min="3074" max="3084" width="9.140625" style="35"/>
    <col min="3085" max="3085" width="12" style="35" bestFit="1" customWidth="1"/>
    <col min="3086" max="3086" width="9.140625" style="35"/>
    <col min="3087" max="3087" width="12" style="35" bestFit="1" customWidth="1"/>
    <col min="3088" max="3088" width="9.140625" style="35"/>
    <col min="3089" max="3089" width="4.28515625" style="35" customWidth="1"/>
    <col min="3090" max="3100" width="9.140625" style="35"/>
    <col min="3101" max="3101" width="4.28515625" style="35" bestFit="1" customWidth="1"/>
    <col min="3102" max="3328" width="9.140625" style="35"/>
    <col min="3329" max="3329" width="4.28515625" style="35" bestFit="1" customWidth="1"/>
    <col min="3330" max="3340" width="9.140625" style="35"/>
    <col min="3341" max="3341" width="12" style="35" bestFit="1" customWidth="1"/>
    <col min="3342" max="3342" width="9.140625" style="35"/>
    <col min="3343" max="3343" width="12" style="35" bestFit="1" customWidth="1"/>
    <col min="3344" max="3344" width="9.140625" style="35"/>
    <col min="3345" max="3345" width="4.28515625" style="35" customWidth="1"/>
    <col min="3346" max="3356" width="9.140625" style="35"/>
    <col min="3357" max="3357" width="4.28515625" style="35" bestFit="1" customWidth="1"/>
    <col min="3358" max="3584" width="9.140625" style="35"/>
    <col min="3585" max="3585" width="4.28515625" style="35" bestFit="1" customWidth="1"/>
    <col min="3586" max="3596" width="9.140625" style="35"/>
    <col min="3597" max="3597" width="12" style="35" bestFit="1" customWidth="1"/>
    <col min="3598" max="3598" width="9.140625" style="35"/>
    <col min="3599" max="3599" width="12" style="35" bestFit="1" customWidth="1"/>
    <col min="3600" max="3600" width="9.140625" style="35"/>
    <col min="3601" max="3601" width="4.28515625" style="35" customWidth="1"/>
    <col min="3602" max="3612" width="9.140625" style="35"/>
    <col min="3613" max="3613" width="4.28515625" style="35" bestFit="1" customWidth="1"/>
    <col min="3614" max="3840" width="9.140625" style="35"/>
    <col min="3841" max="3841" width="4.28515625" style="35" bestFit="1" customWidth="1"/>
    <col min="3842" max="3852" width="9.140625" style="35"/>
    <col min="3853" max="3853" width="12" style="35" bestFit="1" customWidth="1"/>
    <col min="3854" max="3854" width="9.140625" style="35"/>
    <col min="3855" max="3855" width="12" style="35" bestFit="1" customWidth="1"/>
    <col min="3856" max="3856" width="9.140625" style="35"/>
    <col min="3857" max="3857" width="4.28515625" style="35" customWidth="1"/>
    <col min="3858" max="3868" width="9.140625" style="35"/>
    <col min="3869" max="3869" width="4.28515625" style="35" bestFit="1" customWidth="1"/>
    <col min="3870" max="4096" width="9.140625" style="35"/>
    <col min="4097" max="4097" width="4.28515625" style="35" bestFit="1" customWidth="1"/>
    <col min="4098" max="4108" width="9.140625" style="35"/>
    <col min="4109" max="4109" width="12" style="35" bestFit="1" customWidth="1"/>
    <col min="4110" max="4110" width="9.140625" style="35"/>
    <col min="4111" max="4111" width="12" style="35" bestFit="1" customWidth="1"/>
    <col min="4112" max="4112" width="9.140625" style="35"/>
    <col min="4113" max="4113" width="4.28515625" style="35" customWidth="1"/>
    <col min="4114" max="4124" width="9.140625" style="35"/>
    <col min="4125" max="4125" width="4.28515625" style="35" bestFit="1" customWidth="1"/>
    <col min="4126" max="4352" width="9.140625" style="35"/>
    <col min="4353" max="4353" width="4.28515625" style="35" bestFit="1" customWidth="1"/>
    <col min="4354" max="4364" width="9.140625" style="35"/>
    <col min="4365" max="4365" width="12" style="35" bestFit="1" customWidth="1"/>
    <col min="4366" max="4366" width="9.140625" style="35"/>
    <col min="4367" max="4367" width="12" style="35" bestFit="1" customWidth="1"/>
    <col min="4368" max="4368" width="9.140625" style="35"/>
    <col min="4369" max="4369" width="4.28515625" style="35" customWidth="1"/>
    <col min="4370" max="4380" width="9.140625" style="35"/>
    <col min="4381" max="4381" width="4.28515625" style="35" bestFit="1" customWidth="1"/>
    <col min="4382" max="4608" width="9.140625" style="35"/>
    <col min="4609" max="4609" width="4.28515625" style="35" bestFit="1" customWidth="1"/>
    <col min="4610" max="4620" width="9.140625" style="35"/>
    <col min="4621" max="4621" width="12" style="35" bestFit="1" customWidth="1"/>
    <col min="4622" max="4622" width="9.140625" style="35"/>
    <col min="4623" max="4623" width="12" style="35" bestFit="1" customWidth="1"/>
    <col min="4624" max="4624" width="9.140625" style="35"/>
    <col min="4625" max="4625" width="4.28515625" style="35" customWidth="1"/>
    <col min="4626" max="4636" width="9.140625" style="35"/>
    <col min="4637" max="4637" width="4.28515625" style="35" bestFit="1" customWidth="1"/>
    <col min="4638" max="4864" width="9.140625" style="35"/>
    <col min="4865" max="4865" width="4.28515625" style="35" bestFit="1" customWidth="1"/>
    <col min="4866" max="4876" width="9.140625" style="35"/>
    <col min="4877" max="4877" width="12" style="35" bestFit="1" customWidth="1"/>
    <col min="4878" max="4878" width="9.140625" style="35"/>
    <col min="4879" max="4879" width="12" style="35" bestFit="1" customWidth="1"/>
    <col min="4880" max="4880" width="9.140625" style="35"/>
    <col min="4881" max="4881" width="4.28515625" style="35" customWidth="1"/>
    <col min="4882" max="4892" width="9.140625" style="35"/>
    <col min="4893" max="4893" width="4.28515625" style="35" bestFit="1" customWidth="1"/>
    <col min="4894" max="5120" width="9.140625" style="35"/>
    <col min="5121" max="5121" width="4.28515625" style="35" bestFit="1" customWidth="1"/>
    <col min="5122" max="5132" width="9.140625" style="35"/>
    <col min="5133" max="5133" width="12" style="35" bestFit="1" customWidth="1"/>
    <col min="5134" max="5134" width="9.140625" style="35"/>
    <col min="5135" max="5135" width="12" style="35" bestFit="1" customWidth="1"/>
    <col min="5136" max="5136" width="9.140625" style="35"/>
    <col min="5137" max="5137" width="4.28515625" style="35" customWidth="1"/>
    <col min="5138" max="5148" width="9.140625" style="35"/>
    <col min="5149" max="5149" width="4.28515625" style="35" bestFit="1" customWidth="1"/>
    <col min="5150" max="5376" width="9.140625" style="35"/>
    <col min="5377" max="5377" width="4.28515625" style="35" bestFit="1" customWidth="1"/>
    <col min="5378" max="5388" width="9.140625" style="35"/>
    <col min="5389" max="5389" width="12" style="35" bestFit="1" customWidth="1"/>
    <col min="5390" max="5390" width="9.140625" style="35"/>
    <col min="5391" max="5391" width="12" style="35" bestFit="1" customWidth="1"/>
    <col min="5392" max="5392" width="9.140625" style="35"/>
    <col min="5393" max="5393" width="4.28515625" style="35" customWidth="1"/>
    <col min="5394" max="5404" width="9.140625" style="35"/>
    <col min="5405" max="5405" width="4.28515625" style="35" bestFit="1" customWidth="1"/>
    <col min="5406" max="5632" width="9.140625" style="35"/>
    <col min="5633" max="5633" width="4.28515625" style="35" bestFit="1" customWidth="1"/>
    <col min="5634" max="5644" width="9.140625" style="35"/>
    <col min="5645" max="5645" width="12" style="35" bestFit="1" customWidth="1"/>
    <col min="5646" max="5646" width="9.140625" style="35"/>
    <col min="5647" max="5647" width="12" style="35" bestFit="1" customWidth="1"/>
    <col min="5648" max="5648" width="9.140625" style="35"/>
    <col min="5649" max="5649" width="4.28515625" style="35" customWidth="1"/>
    <col min="5650" max="5660" width="9.140625" style="35"/>
    <col min="5661" max="5661" width="4.28515625" style="35" bestFit="1" customWidth="1"/>
    <col min="5662" max="5888" width="9.140625" style="35"/>
    <col min="5889" max="5889" width="4.28515625" style="35" bestFit="1" customWidth="1"/>
    <col min="5890" max="5900" width="9.140625" style="35"/>
    <col min="5901" max="5901" width="12" style="35" bestFit="1" customWidth="1"/>
    <col min="5902" max="5902" width="9.140625" style="35"/>
    <col min="5903" max="5903" width="12" style="35" bestFit="1" customWidth="1"/>
    <col min="5904" max="5904" width="9.140625" style="35"/>
    <col min="5905" max="5905" width="4.28515625" style="35" customWidth="1"/>
    <col min="5906" max="5916" width="9.140625" style="35"/>
    <col min="5917" max="5917" width="4.28515625" style="35" bestFit="1" customWidth="1"/>
    <col min="5918" max="6144" width="9.140625" style="35"/>
    <col min="6145" max="6145" width="4.28515625" style="35" bestFit="1" customWidth="1"/>
    <col min="6146" max="6156" width="9.140625" style="35"/>
    <col min="6157" max="6157" width="12" style="35" bestFit="1" customWidth="1"/>
    <col min="6158" max="6158" width="9.140625" style="35"/>
    <col min="6159" max="6159" width="12" style="35" bestFit="1" customWidth="1"/>
    <col min="6160" max="6160" width="9.140625" style="35"/>
    <col min="6161" max="6161" width="4.28515625" style="35" customWidth="1"/>
    <col min="6162" max="6172" width="9.140625" style="35"/>
    <col min="6173" max="6173" width="4.28515625" style="35" bestFit="1" customWidth="1"/>
    <col min="6174" max="6400" width="9.140625" style="35"/>
    <col min="6401" max="6401" width="4.28515625" style="35" bestFit="1" customWidth="1"/>
    <col min="6402" max="6412" width="9.140625" style="35"/>
    <col min="6413" max="6413" width="12" style="35" bestFit="1" customWidth="1"/>
    <col min="6414" max="6414" width="9.140625" style="35"/>
    <col min="6415" max="6415" width="12" style="35" bestFit="1" customWidth="1"/>
    <col min="6416" max="6416" width="9.140625" style="35"/>
    <col min="6417" max="6417" width="4.28515625" style="35" customWidth="1"/>
    <col min="6418" max="6428" width="9.140625" style="35"/>
    <col min="6429" max="6429" width="4.28515625" style="35" bestFit="1" customWidth="1"/>
    <col min="6430" max="6656" width="9.140625" style="35"/>
    <col min="6657" max="6657" width="4.28515625" style="35" bestFit="1" customWidth="1"/>
    <col min="6658" max="6668" width="9.140625" style="35"/>
    <col min="6669" max="6669" width="12" style="35" bestFit="1" customWidth="1"/>
    <col min="6670" max="6670" width="9.140625" style="35"/>
    <col min="6671" max="6671" width="12" style="35" bestFit="1" customWidth="1"/>
    <col min="6672" max="6672" width="9.140625" style="35"/>
    <col min="6673" max="6673" width="4.28515625" style="35" customWidth="1"/>
    <col min="6674" max="6684" width="9.140625" style="35"/>
    <col min="6685" max="6685" width="4.28515625" style="35" bestFit="1" customWidth="1"/>
    <col min="6686" max="6912" width="9.140625" style="35"/>
    <col min="6913" max="6913" width="4.28515625" style="35" bestFit="1" customWidth="1"/>
    <col min="6914" max="6924" width="9.140625" style="35"/>
    <col min="6925" max="6925" width="12" style="35" bestFit="1" customWidth="1"/>
    <col min="6926" max="6926" width="9.140625" style="35"/>
    <col min="6927" max="6927" width="12" style="35" bestFit="1" customWidth="1"/>
    <col min="6928" max="6928" width="9.140625" style="35"/>
    <col min="6929" max="6929" width="4.28515625" style="35" customWidth="1"/>
    <col min="6930" max="6940" width="9.140625" style="35"/>
    <col min="6941" max="6941" width="4.28515625" style="35" bestFit="1" customWidth="1"/>
    <col min="6942" max="7168" width="9.140625" style="35"/>
    <col min="7169" max="7169" width="4.28515625" style="35" bestFit="1" customWidth="1"/>
    <col min="7170" max="7180" width="9.140625" style="35"/>
    <col min="7181" max="7181" width="12" style="35" bestFit="1" customWidth="1"/>
    <col min="7182" max="7182" width="9.140625" style="35"/>
    <col min="7183" max="7183" width="12" style="35" bestFit="1" customWidth="1"/>
    <col min="7184" max="7184" width="9.140625" style="35"/>
    <col min="7185" max="7185" width="4.28515625" style="35" customWidth="1"/>
    <col min="7186" max="7196" width="9.140625" style="35"/>
    <col min="7197" max="7197" width="4.28515625" style="35" bestFit="1" customWidth="1"/>
    <col min="7198" max="7424" width="9.140625" style="35"/>
    <col min="7425" max="7425" width="4.28515625" style="35" bestFit="1" customWidth="1"/>
    <col min="7426" max="7436" width="9.140625" style="35"/>
    <col min="7437" max="7437" width="12" style="35" bestFit="1" customWidth="1"/>
    <col min="7438" max="7438" width="9.140625" style="35"/>
    <col min="7439" max="7439" width="12" style="35" bestFit="1" customWidth="1"/>
    <col min="7440" max="7440" width="9.140625" style="35"/>
    <col min="7441" max="7441" width="4.28515625" style="35" customWidth="1"/>
    <col min="7442" max="7452" width="9.140625" style="35"/>
    <col min="7453" max="7453" width="4.28515625" style="35" bestFit="1" customWidth="1"/>
    <col min="7454" max="7680" width="9.140625" style="35"/>
    <col min="7681" max="7681" width="4.28515625" style="35" bestFit="1" customWidth="1"/>
    <col min="7682" max="7692" width="9.140625" style="35"/>
    <col min="7693" max="7693" width="12" style="35" bestFit="1" customWidth="1"/>
    <col min="7694" max="7694" width="9.140625" style="35"/>
    <col min="7695" max="7695" width="12" style="35" bestFit="1" customWidth="1"/>
    <col min="7696" max="7696" width="9.140625" style="35"/>
    <col min="7697" max="7697" width="4.28515625" style="35" customWidth="1"/>
    <col min="7698" max="7708" width="9.140625" style="35"/>
    <col min="7709" max="7709" width="4.28515625" style="35" bestFit="1" customWidth="1"/>
    <col min="7710" max="7936" width="9.140625" style="35"/>
    <col min="7937" max="7937" width="4.28515625" style="35" bestFit="1" customWidth="1"/>
    <col min="7938" max="7948" width="9.140625" style="35"/>
    <col min="7949" max="7949" width="12" style="35" bestFit="1" customWidth="1"/>
    <col min="7950" max="7950" width="9.140625" style="35"/>
    <col min="7951" max="7951" width="12" style="35" bestFit="1" customWidth="1"/>
    <col min="7952" max="7952" width="9.140625" style="35"/>
    <col min="7953" max="7953" width="4.28515625" style="35" customWidth="1"/>
    <col min="7954" max="7964" width="9.140625" style="35"/>
    <col min="7965" max="7965" width="4.28515625" style="35" bestFit="1" customWidth="1"/>
    <col min="7966" max="8192" width="9.140625" style="35"/>
    <col min="8193" max="8193" width="4.28515625" style="35" bestFit="1" customWidth="1"/>
    <col min="8194" max="8204" width="9.140625" style="35"/>
    <col min="8205" max="8205" width="12" style="35" bestFit="1" customWidth="1"/>
    <col min="8206" max="8206" width="9.140625" style="35"/>
    <col min="8207" max="8207" width="12" style="35" bestFit="1" customWidth="1"/>
    <col min="8208" max="8208" width="9.140625" style="35"/>
    <col min="8209" max="8209" width="4.28515625" style="35" customWidth="1"/>
    <col min="8210" max="8220" width="9.140625" style="35"/>
    <col min="8221" max="8221" width="4.28515625" style="35" bestFit="1" customWidth="1"/>
    <col min="8222" max="8448" width="9.140625" style="35"/>
    <col min="8449" max="8449" width="4.28515625" style="35" bestFit="1" customWidth="1"/>
    <col min="8450" max="8460" width="9.140625" style="35"/>
    <col min="8461" max="8461" width="12" style="35" bestFit="1" customWidth="1"/>
    <col min="8462" max="8462" width="9.140625" style="35"/>
    <col min="8463" max="8463" width="12" style="35" bestFit="1" customWidth="1"/>
    <col min="8464" max="8464" width="9.140625" style="35"/>
    <col min="8465" max="8465" width="4.28515625" style="35" customWidth="1"/>
    <col min="8466" max="8476" width="9.140625" style="35"/>
    <col min="8477" max="8477" width="4.28515625" style="35" bestFit="1" customWidth="1"/>
    <col min="8478" max="8704" width="9.140625" style="35"/>
    <col min="8705" max="8705" width="4.28515625" style="35" bestFit="1" customWidth="1"/>
    <col min="8706" max="8716" width="9.140625" style="35"/>
    <col min="8717" max="8717" width="12" style="35" bestFit="1" customWidth="1"/>
    <col min="8718" max="8718" width="9.140625" style="35"/>
    <col min="8719" max="8719" width="12" style="35" bestFit="1" customWidth="1"/>
    <col min="8720" max="8720" width="9.140625" style="35"/>
    <col min="8721" max="8721" width="4.28515625" style="35" customWidth="1"/>
    <col min="8722" max="8732" width="9.140625" style="35"/>
    <col min="8733" max="8733" width="4.28515625" style="35" bestFit="1" customWidth="1"/>
    <col min="8734" max="8960" width="9.140625" style="35"/>
    <col min="8961" max="8961" width="4.28515625" style="35" bestFit="1" customWidth="1"/>
    <col min="8962" max="8972" width="9.140625" style="35"/>
    <col min="8973" max="8973" width="12" style="35" bestFit="1" customWidth="1"/>
    <col min="8974" max="8974" width="9.140625" style="35"/>
    <col min="8975" max="8975" width="12" style="35" bestFit="1" customWidth="1"/>
    <col min="8976" max="8976" width="9.140625" style="35"/>
    <col min="8977" max="8977" width="4.28515625" style="35" customWidth="1"/>
    <col min="8978" max="8988" width="9.140625" style="35"/>
    <col min="8989" max="8989" width="4.28515625" style="35" bestFit="1" customWidth="1"/>
    <col min="8990" max="9216" width="9.140625" style="35"/>
    <col min="9217" max="9217" width="4.28515625" style="35" bestFit="1" customWidth="1"/>
    <col min="9218" max="9228" width="9.140625" style="35"/>
    <col min="9229" max="9229" width="12" style="35" bestFit="1" customWidth="1"/>
    <col min="9230" max="9230" width="9.140625" style="35"/>
    <col min="9231" max="9231" width="12" style="35" bestFit="1" customWidth="1"/>
    <col min="9232" max="9232" width="9.140625" style="35"/>
    <col min="9233" max="9233" width="4.28515625" style="35" customWidth="1"/>
    <col min="9234" max="9244" width="9.140625" style="35"/>
    <col min="9245" max="9245" width="4.28515625" style="35" bestFit="1" customWidth="1"/>
    <col min="9246" max="9472" width="9.140625" style="35"/>
    <col min="9473" max="9473" width="4.28515625" style="35" bestFit="1" customWidth="1"/>
    <col min="9474" max="9484" width="9.140625" style="35"/>
    <col min="9485" max="9485" width="12" style="35" bestFit="1" customWidth="1"/>
    <col min="9486" max="9486" width="9.140625" style="35"/>
    <col min="9487" max="9487" width="12" style="35" bestFit="1" customWidth="1"/>
    <col min="9488" max="9488" width="9.140625" style="35"/>
    <col min="9489" max="9489" width="4.28515625" style="35" customWidth="1"/>
    <col min="9490" max="9500" width="9.140625" style="35"/>
    <col min="9501" max="9501" width="4.28515625" style="35" bestFit="1" customWidth="1"/>
    <col min="9502" max="9728" width="9.140625" style="35"/>
    <col min="9729" max="9729" width="4.28515625" style="35" bestFit="1" customWidth="1"/>
    <col min="9730" max="9740" width="9.140625" style="35"/>
    <col min="9741" max="9741" width="12" style="35" bestFit="1" customWidth="1"/>
    <col min="9742" max="9742" width="9.140625" style="35"/>
    <col min="9743" max="9743" width="12" style="35" bestFit="1" customWidth="1"/>
    <col min="9744" max="9744" width="9.140625" style="35"/>
    <col min="9745" max="9745" width="4.28515625" style="35" customWidth="1"/>
    <col min="9746" max="9756" width="9.140625" style="35"/>
    <col min="9757" max="9757" width="4.28515625" style="35" bestFit="1" customWidth="1"/>
    <col min="9758" max="9984" width="9.140625" style="35"/>
    <col min="9985" max="9985" width="4.28515625" style="35" bestFit="1" customWidth="1"/>
    <col min="9986" max="9996" width="9.140625" style="35"/>
    <col min="9997" max="9997" width="12" style="35" bestFit="1" customWidth="1"/>
    <col min="9998" max="9998" width="9.140625" style="35"/>
    <col min="9999" max="9999" width="12" style="35" bestFit="1" customWidth="1"/>
    <col min="10000" max="10000" width="9.140625" style="35"/>
    <col min="10001" max="10001" width="4.28515625" style="35" customWidth="1"/>
    <col min="10002" max="10012" width="9.140625" style="35"/>
    <col min="10013" max="10013" width="4.28515625" style="35" bestFit="1" customWidth="1"/>
    <col min="10014" max="10240" width="9.140625" style="35"/>
    <col min="10241" max="10241" width="4.28515625" style="35" bestFit="1" customWidth="1"/>
    <col min="10242" max="10252" width="9.140625" style="35"/>
    <col min="10253" max="10253" width="12" style="35" bestFit="1" customWidth="1"/>
    <col min="10254" max="10254" width="9.140625" style="35"/>
    <col min="10255" max="10255" width="12" style="35" bestFit="1" customWidth="1"/>
    <col min="10256" max="10256" width="9.140625" style="35"/>
    <col min="10257" max="10257" width="4.28515625" style="35" customWidth="1"/>
    <col min="10258" max="10268" width="9.140625" style="35"/>
    <col min="10269" max="10269" width="4.28515625" style="35" bestFit="1" customWidth="1"/>
    <col min="10270" max="10496" width="9.140625" style="35"/>
    <col min="10497" max="10497" width="4.28515625" style="35" bestFit="1" customWidth="1"/>
    <col min="10498" max="10508" width="9.140625" style="35"/>
    <col min="10509" max="10509" width="12" style="35" bestFit="1" customWidth="1"/>
    <col min="10510" max="10510" width="9.140625" style="35"/>
    <col min="10511" max="10511" width="12" style="35" bestFit="1" customWidth="1"/>
    <col min="10512" max="10512" width="9.140625" style="35"/>
    <col min="10513" max="10513" width="4.28515625" style="35" customWidth="1"/>
    <col min="10514" max="10524" width="9.140625" style="35"/>
    <col min="10525" max="10525" width="4.28515625" style="35" bestFit="1" customWidth="1"/>
    <col min="10526" max="10752" width="9.140625" style="35"/>
    <col min="10753" max="10753" width="4.28515625" style="35" bestFit="1" customWidth="1"/>
    <col min="10754" max="10764" width="9.140625" style="35"/>
    <col min="10765" max="10765" width="12" style="35" bestFit="1" customWidth="1"/>
    <col min="10766" max="10766" width="9.140625" style="35"/>
    <col min="10767" max="10767" width="12" style="35" bestFit="1" customWidth="1"/>
    <col min="10768" max="10768" width="9.140625" style="35"/>
    <col min="10769" max="10769" width="4.28515625" style="35" customWidth="1"/>
    <col min="10770" max="10780" width="9.140625" style="35"/>
    <col min="10781" max="10781" width="4.28515625" style="35" bestFit="1" customWidth="1"/>
    <col min="10782" max="11008" width="9.140625" style="35"/>
    <col min="11009" max="11009" width="4.28515625" style="35" bestFit="1" customWidth="1"/>
    <col min="11010" max="11020" width="9.140625" style="35"/>
    <col min="11021" max="11021" width="12" style="35" bestFit="1" customWidth="1"/>
    <col min="11022" max="11022" width="9.140625" style="35"/>
    <col min="11023" max="11023" width="12" style="35" bestFit="1" customWidth="1"/>
    <col min="11024" max="11024" width="9.140625" style="35"/>
    <col min="11025" max="11025" width="4.28515625" style="35" customWidth="1"/>
    <col min="11026" max="11036" width="9.140625" style="35"/>
    <col min="11037" max="11037" width="4.28515625" style="35" bestFit="1" customWidth="1"/>
    <col min="11038" max="11264" width="9.140625" style="35"/>
    <col min="11265" max="11265" width="4.28515625" style="35" bestFit="1" customWidth="1"/>
    <col min="11266" max="11276" width="9.140625" style="35"/>
    <col min="11277" max="11277" width="12" style="35" bestFit="1" customWidth="1"/>
    <col min="11278" max="11278" width="9.140625" style="35"/>
    <col min="11279" max="11279" width="12" style="35" bestFit="1" customWidth="1"/>
    <col min="11280" max="11280" width="9.140625" style="35"/>
    <col min="11281" max="11281" width="4.28515625" style="35" customWidth="1"/>
    <col min="11282" max="11292" width="9.140625" style="35"/>
    <col min="11293" max="11293" width="4.28515625" style="35" bestFit="1" customWidth="1"/>
    <col min="11294" max="11520" width="9.140625" style="35"/>
    <col min="11521" max="11521" width="4.28515625" style="35" bestFit="1" customWidth="1"/>
    <col min="11522" max="11532" width="9.140625" style="35"/>
    <col min="11533" max="11533" width="12" style="35" bestFit="1" customWidth="1"/>
    <col min="11534" max="11534" width="9.140625" style="35"/>
    <col min="11535" max="11535" width="12" style="35" bestFit="1" customWidth="1"/>
    <col min="11536" max="11536" width="9.140625" style="35"/>
    <col min="11537" max="11537" width="4.28515625" style="35" customWidth="1"/>
    <col min="11538" max="11548" width="9.140625" style="35"/>
    <col min="11549" max="11549" width="4.28515625" style="35" bestFit="1" customWidth="1"/>
    <col min="11550" max="11776" width="9.140625" style="35"/>
    <col min="11777" max="11777" width="4.28515625" style="35" bestFit="1" customWidth="1"/>
    <col min="11778" max="11788" width="9.140625" style="35"/>
    <col min="11789" max="11789" width="12" style="35" bestFit="1" customWidth="1"/>
    <col min="11790" max="11790" width="9.140625" style="35"/>
    <col min="11791" max="11791" width="12" style="35" bestFit="1" customWidth="1"/>
    <col min="11792" max="11792" width="9.140625" style="35"/>
    <col min="11793" max="11793" width="4.28515625" style="35" customWidth="1"/>
    <col min="11794" max="11804" width="9.140625" style="35"/>
    <col min="11805" max="11805" width="4.28515625" style="35" bestFit="1" customWidth="1"/>
    <col min="11806" max="12032" width="9.140625" style="35"/>
    <col min="12033" max="12033" width="4.28515625" style="35" bestFit="1" customWidth="1"/>
    <col min="12034" max="12044" width="9.140625" style="35"/>
    <col min="12045" max="12045" width="12" style="35" bestFit="1" customWidth="1"/>
    <col min="12046" max="12046" width="9.140625" style="35"/>
    <col min="12047" max="12047" width="12" style="35" bestFit="1" customWidth="1"/>
    <col min="12048" max="12048" width="9.140625" style="35"/>
    <col min="12049" max="12049" width="4.28515625" style="35" customWidth="1"/>
    <col min="12050" max="12060" width="9.140625" style="35"/>
    <col min="12061" max="12061" width="4.28515625" style="35" bestFit="1" customWidth="1"/>
    <col min="12062" max="12288" width="9.140625" style="35"/>
    <col min="12289" max="12289" width="4.28515625" style="35" bestFit="1" customWidth="1"/>
    <col min="12290" max="12300" width="9.140625" style="35"/>
    <col min="12301" max="12301" width="12" style="35" bestFit="1" customWidth="1"/>
    <col min="12302" max="12302" width="9.140625" style="35"/>
    <col min="12303" max="12303" width="12" style="35" bestFit="1" customWidth="1"/>
    <col min="12304" max="12304" width="9.140625" style="35"/>
    <col min="12305" max="12305" width="4.28515625" style="35" customWidth="1"/>
    <col min="12306" max="12316" width="9.140625" style="35"/>
    <col min="12317" max="12317" width="4.28515625" style="35" bestFit="1" customWidth="1"/>
    <col min="12318" max="12544" width="9.140625" style="35"/>
    <col min="12545" max="12545" width="4.28515625" style="35" bestFit="1" customWidth="1"/>
    <col min="12546" max="12556" width="9.140625" style="35"/>
    <col min="12557" max="12557" width="12" style="35" bestFit="1" customWidth="1"/>
    <col min="12558" max="12558" width="9.140625" style="35"/>
    <col min="12559" max="12559" width="12" style="35" bestFit="1" customWidth="1"/>
    <col min="12560" max="12560" width="9.140625" style="35"/>
    <col min="12561" max="12561" width="4.28515625" style="35" customWidth="1"/>
    <col min="12562" max="12572" width="9.140625" style="35"/>
    <col min="12573" max="12573" width="4.28515625" style="35" bestFit="1" customWidth="1"/>
    <col min="12574" max="12800" width="9.140625" style="35"/>
    <col min="12801" max="12801" width="4.28515625" style="35" bestFit="1" customWidth="1"/>
    <col min="12802" max="12812" width="9.140625" style="35"/>
    <col min="12813" max="12813" width="12" style="35" bestFit="1" customWidth="1"/>
    <col min="12814" max="12814" width="9.140625" style="35"/>
    <col min="12815" max="12815" width="12" style="35" bestFit="1" customWidth="1"/>
    <col min="12816" max="12816" width="9.140625" style="35"/>
    <col min="12817" max="12817" width="4.28515625" style="35" customWidth="1"/>
    <col min="12818" max="12828" width="9.140625" style="35"/>
    <col min="12829" max="12829" width="4.28515625" style="35" bestFit="1" customWidth="1"/>
    <col min="12830" max="13056" width="9.140625" style="35"/>
    <col min="13057" max="13057" width="4.28515625" style="35" bestFit="1" customWidth="1"/>
    <col min="13058" max="13068" width="9.140625" style="35"/>
    <col min="13069" max="13069" width="12" style="35" bestFit="1" customWidth="1"/>
    <col min="13070" max="13070" width="9.140625" style="35"/>
    <col min="13071" max="13071" width="12" style="35" bestFit="1" customWidth="1"/>
    <col min="13072" max="13072" width="9.140625" style="35"/>
    <col min="13073" max="13073" width="4.28515625" style="35" customWidth="1"/>
    <col min="13074" max="13084" width="9.140625" style="35"/>
    <col min="13085" max="13085" width="4.28515625" style="35" bestFit="1" customWidth="1"/>
    <col min="13086" max="13312" width="9.140625" style="35"/>
    <col min="13313" max="13313" width="4.28515625" style="35" bestFit="1" customWidth="1"/>
    <col min="13314" max="13324" width="9.140625" style="35"/>
    <col min="13325" max="13325" width="12" style="35" bestFit="1" customWidth="1"/>
    <col min="13326" max="13326" width="9.140625" style="35"/>
    <col min="13327" max="13327" width="12" style="35" bestFit="1" customWidth="1"/>
    <col min="13328" max="13328" width="9.140625" style="35"/>
    <col min="13329" max="13329" width="4.28515625" style="35" customWidth="1"/>
    <col min="13330" max="13340" width="9.140625" style="35"/>
    <col min="13341" max="13341" width="4.28515625" style="35" bestFit="1" customWidth="1"/>
    <col min="13342" max="13568" width="9.140625" style="35"/>
    <col min="13569" max="13569" width="4.28515625" style="35" bestFit="1" customWidth="1"/>
    <col min="13570" max="13580" width="9.140625" style="35"/>
    <col min="13581" max="13581" width="12" style="35" bestFit="1" customWidth="1"/>
    <col min="13582" max="13582" width="9.140625" style="35"/>
    <col min="13583" max="13583" width="12" style="35" bestFit="1" customWidth="1"/>
    <col min="13584" max="13584" width="9.140625" style="35"/>
    <col min="13585" max="13585" width="4.28515625" style="35" customWidth="1"/>
    <col min="13586" max="13596" width="9.140625" style="35"/>
    <col min="13597" max="13597" width="4.28515625" style="35" bestFit="1" customWidth="1"/>
    <col min="13598" max="13824" width="9.140625" style="35"/>
    <col min="13825" max="13825" width="4.28515625" style="35" bestFit="1" customWidth="1"/>
    <col min="13826" max="13836" width="9.140625" style="35"/>
    <col min="13837" max="13837" width="12" style="35" bestFit="1" customWidth="1"/>
    <col min="13838" max="13838" width="9.140625" style="35"/>
    <col min="13839" max="13839" width="12" style="35" bestFit="1" customWidth="1"/>
    <col min="13840" max="13840" width="9.140625" style="35"/>
    <col min="13841" max="13841" width="4.28515625" style="35" customWidth="1"/>
    <col min="13842" max="13852" width="9.140625" style="35"/>
    <col min="13853" max="13853" width="4.28515625" style="35" bestFit="1" customWidth="1"/>
    <col min="13854" max="14080" width="9.140625" style="35"/>
    <col min="14081" max="14081" width="4.28515625" style="35" bestFit="1" customWidth="1"/>
    <col min="14082" max="14092" width="9.140625" style="35"/>
    <col min="14093" max="14093" width="12" style="35" bestFit="1" customWidth="1"/>
    <col min="14094" max="14094" width="9.140625" style="35"/>
    <col min="14095" max="14095" width="12" style="35" bestFit="1" customWidth="1"/>
    <col min="14096" max="14096" width="9.140625" style="35"/>
    <col min="14097" max="14097" width="4.28515625" style="35" customWidth="1"/>
    <col min="14098" max="14108" width="9.140625" style="35"/>
    <col min="14109" max="14109" width="4.28515625" style="35" bestFit="1" customWidth="1"/>
    <col min="14110" max="14336" width="9.140625" style="35"/>
    <col min="14337" max="14337" width="4.28515625" style="35" bestFit="1" customWidth="1"/>
    <col min="14338" max="14348" width="9.140625" style="35"/>
    <col min="14349" max="14349" width="12" style="35" bestFit="1" customWidth="1"/>
    <col min="14350" max="14350" width="9.140625" style="35"/>
    <col min="14351" max="14351" width="12" style="35" bestFit="1" customWidth="1"/>
    <col min="14352" max="14352" width="9.140625" style="35"/>
    <col min="14353" max="14353" width="4.28515625" style="35" customWidth="1"/>
    <col min="14354" max="14364" width="9.140625" style="35"/>
    <col min="14365" max="14365" width="4.28515625" style="35" bestFit="1" customWidth="1"/>
    <col min="14366" max="14592" width="9.140625" style="35"/>
    <col min="14593" max="14593" width="4.28515625" style="35" bestFit="1" customWidth="1"/>
    <col min="14594" max="14604" width="9.140625" style="35"/>
    <col min="14605" max="14605" width="12" style="35" bestFit="1" customWidth="1"/>
    <col min="14606" max="14606" width="9.140625" style="35"/>
    <col min="14607" max="14607" width="12" style="35" bestFit="1" customWidth="1"/>
    <col min="14608" max="14608" width="9.140625" style="35"/>
    <col min="14609" max="14609" width="4.28515625" style="35" customWidth="1"/>
    <col min="14610" max="14620" width="9.140625" style="35"/>
    <col min="14621" max="14621" width="4.28515625" style="35" bestFit="1" customWidth="1"/>
    <col min="14622" max="14848" width="9.140625" style="35"/>
    <col min="14849" max="14849" width="4.28515625" style="35" bestFit="1" customWidth="1"/>
    <col min="14850" max="14860" width="9.140625" style="35"/>
    <col min="14861" max="14861" width="12" style="35" bestFit="1" customWidth="1"/>
    <col min="14862" max="14862" width="9.140625" style="35"/>
    <col min="14863" max="14863" width="12" style="35" bestFit="1" customWidth="1"/>
    <col min="14864" max="14864" width="9.140625" style="35"/>
    <col min="14865" max="14865" width="4.28515625" style="35" customWidth="1"/>
    <col min="14866" max="14876" width="9.140625" style="35"/>
    <col min="14877" max="14877" width="4.28515625" style="35" bestFit="1" customWidth="1"/>
    <col min="14878" max="15104" width="9.140625" style="35"/>
    <col min="15105" max="15105" width="4.28515625" style="35" bestFit="1" customWidth="1"/>
    <col min="15106" max="15116" width="9.140625" style="35"/>
    <col min="15117" max="15117" width="12" style="35" bestFit="1" customWidth="1"/>
    <col min="15118" max="15118" width="9.140625" style="35"/>
    <col min="15119" max="15119" width="12" style="35" bestFit="1" customWidth="1"/>
    <col min="15120" max="15120" width="9.140625" style="35"/>
    <col min="15121" max="15121" width="4.28515625" style="35" customWidth="1"/>
    <col min="15122" max="15132" width="9.140625" style="35"/>
    <col min="15133" max="15133" width="4.28515625" style="35" bestFit="1" customWidth="1"/>
    <col min="15134" max="15360" width="9.140625" style="35"/>
    <col min="15361" max="15361" width="4.28515625" style="35" bestFit="1" customWidth="1"/>
    <col min="15362" max="15372" width="9.140625" style="35"/>
    <col min="15373" max="15373" width="12" style="35" bestFit="1" customWidth="1"/>
    <col min="15374" max="15374" width="9.140625" style="35"/>
    <col min="15375" max="15375" width="12" style="35" bestFit="1" customWidth="1"/>
    <col min="15376" max="15376" width="9.140625" style="35"/>
    <col min="15377" max="15377" width="4.28515625" style="35" customWidth="1"/>
    <col min="15378" max="15388" width="9.140625" style="35"/>
    <col min="15389" max="15389" width="4.28515625" style="35" bestFit="1" customWidth="1"/>
    <col min="15390" max="15616" width="9.140625" style="35"/>
    <col min="15617" max="15617" width="4.28515625" style="35" bestFit="1" customWidth="1"/>
    <col min="15618" max="15628" width="9.140625" style="35"/>
    <col min="15629" max="15629" width="12" style="35" bestFit="1" customWidth="1"/>
    <col min="15630" max="15630" width="9.140625" style="35"/>
    <col min="15631" max="15631" width="12" style="35" bestFit="1" customWidth="1"/>
    <col min="15632" max="15632" width="9.140625" style="35"/>
    <col min="15633" max="15633" width="4.28515625" style="35" customWidth="1"/>
    <col min="15634" max="15644" width="9.140625" style="35"/>
    <col min="15645" max="15645" width="4.28515625" style="35" bestFit="1" customWidth="1"/>
    <col min="15646" max="15872" width="9.140625" style="35"/>
    <col min="15873" max="15873" width="4.28515625" style="35" bestFit="1" customWidth="1"/>
    <col min="15874" max="15884" width="9.140625" style="35"/>
    <col min="15885" max="15885" width="12" style="35" bestFit="1" customWidth="1"/>
    <col min="15886" max="15886" width="9.140625" style="35"/>
    <col min="15887" max="15887" width="12" style="35" bestFit="1" customWidth="1"/>
    <col min="15888" max="15888" width="9.140625" style="35"/>
    <col min="15889" max="15889" width="4.28515625" style="35" customWidth="1"/>
    <col min="15890" max="15900" width="9.140625" style="35"/>
    <col min="15901" max="15901" width="4.28515625" style="35" bestFit="1" customWidth="1"/>
    <col min="15902" max="16128" width="9.140625" style="35"/>
    <col min="16129" max="16129" width="4.28515625" style="35" bestFit="1" customWidth="1"/>
    <col min="16130" max="16140" width="9.140625" style="35"/>
    <col min="16141" max="16141" width="12" style="35" bestFit="1" customWidth="1"/>
    <col min="16142" max="16142" width="9.140625" style="35"/>
    <col min="16143" max="16143" width="12" style="35" bestFit="1" customWidth="1"/>
    <col min="16144" max="16144" width="9.140625" style="35"/>
    <col min="16145" max="16145" width="4.28515625" style="35" customWidth="1"/>
    <col min="16146" max="16156" width="9.140625" style="35"/>
    <col min="16157" max="16157" width="4.28515625" style="35" bestFit="1" customWidth="1"/>
    <col min="16158" max="16384" width="9.140625" style="35"/>
  </cols>
  <sheetData>
    <row r="1" spans="1:32" ht="18.75">
      <c r="B1" s="36" t="s">
        <v>52</v>
      </c>
      <c r="C1" s="37"/>
      <c r="D1" s="37"/>
      <c r="E1" s="37"/>
      <c r="F1" s="37"/>
      <c r="G1" s="37"/>
      <c r="H1" s="37"/>
      <c r="I1" s="37"/>
      <c r="J1" s="37"/>
      <c r="N1" s="38"/>
    </row>
    <row r="2" spans="1:32">
      <c r="B2" s="35" t="s">
        <v>53</v>
      </c>
    </row>
    <row r="3" spans="1:32">
      <c r="B3" s="39" t="s">
        <v>54</v>
      </c>
      <c r="C3" s="35">
        <v>0.02</v>
      </c>
    </row>
    <row r="4" spans="1:32">
      <c r="B4" s="35" t="s">
        <v>55</v>
      </c>
      <c r="D4" s="35" t="s">
        <v>56</v>
      </c>
      <c r="E4" s="37">
        <v>0.02</v>
      </c>
      <c r="F4" s="35" t="s">
        <v>57</v>
      </c>
      <c r="G4" s="37">
        <v>0.1</v>
      </c>
      <c r="H4" s="35" t="s">
        <v>58</v>
      </c>
      <c r="I4" s="37">
        <v>0.02</v>
      </c>
    </row>
    <row r="5" spans="1:32">
      <c r="M5" s="40" t="s">
        <v>59</v>
      </c>
      <c r="Q5" s="40" t="s">
        <v>60</v>
      </c>
      <c r="AC5" s="40" t="s">
        <v>61</v>
      </c>
    </row>
    <row r="6" spans="1:32" ht="18">
      <c r="A6" s="41" t="s">
        <v>62</v>
      </c>
      <c r="B6" s="41" t="s">
        <v>63</v>
      </c>
      <c r="C6" s="41" t="s">
        <v>64</v>
      </c>
      <c r="D6" s="41" t="s">
        <v>65</v>
      </c>
      <c r="E6" s="41" t="s">
        <v>66</v>
      </c>
      <c r="F6" s="41" t="s">
        <v>67</v>
      </c>
      <c r="G6" s="41" t="s">
        <v>68</v>
      </c>
      <c r="H6" s="41" t="s">
        <v>69</v>
      </c>
      <c r="I6" s="41" t="s">
        <v>70</v>
      </c>
      <c r="J6" s="41" t="s">
        <v>71</v>
      </c>
      <c r="K6" s="41" t="s">
        <v>72</v>
      </c>
      <c r="L6" s="41"/>
      <c r="M6" s="41" t="s">
        <v>73</v>
      </c>
      <c r="N6" s="42" t="s">
        <v>74</v>
      </c>
      <c r="O6" s="42" t="s">
        <v>75</v>
      </c>
      <c r="Q6" s="41" t="s">
        <v>62</v>
      </c>
      <c r="R6" s="41" t="s">
        <v>63</v>
      </c>
      <c r="S6" s="41" t="s">
        <v>64</v>
      </c>
      <c r="T6" s="41" t="s">
        <v>65</v>
      </c>
      <c r="U6" s="41" t="s">
        <v>66</v>
      </c>
      <c r="V6" s="41" t="s">
        <v>67</v>
      </c>
      <c r="W6" s="41" t="s">
        <v>68</v>
      </c>
      <c r="X6" s="41" t="s">
        <v>69</v>
      </c>
      <c r="Y6" s="41" t="s">
        <v>70</v>
      </c>
      <c r="Z6" s="41" t="s">
        <v>71</v>
      </c>
      <c r="AA6" s="41" t="s">
        <v>72</v>
      </c>
      <c r="AC6" s="41" t="s">
        <v>62</v>
      </c>
      <c r="AD6" s="41" t="s">
        <v>76</v>
      </c>
      <c r="AE6" s="42" t="s">
        <v>74</v>
      </c>
      <c r="AF6" s="42" t="s">
        <v>75</v>
      </c>
    </row>
    <row r="7" spans="1:32">
      <c r="A7" s="35">
        <f>1</f>
        <v>1</v>
      </c>
      <c r="B7" s="35">
        <f ca="1">NORMINV(RAND(),0,$C$3)</f>
        <v>-4.1420400206403453E-2</v>
      </c>
      <c r="C7" s="35">
        <f t="shared" ref="C7:K7" ca="1" si="0">NORMINV(RAND(),0,$C$3)</f>
        <v>-2.0676259210840181E-2</v>
      </c>
      <c r="D7" s="35">
        <f t="shared" ca="1" si="0"/>
        <v>6.8526783094875008E-3</v>
      </c>
      <c r="E7" s="35">
        <f t="shared" ca="1" si="0"/>
        <v>-3.7127533007683129E-2</v>
      </c>
      <c r="F7" s="35">
        <f t="shared" ca="1" si="0"/>
        <v>-3.4052984915771377E-3</v>
      </c>
      <c r="G7" s="35">
        <f t="shared" ca="1" si="0"/>
        <v>-8.6897485863414632E-4</v>
      </c>
      <c r="H7" s="35">
        <f t="shared" ca="1" si="0"/>
        <v>7.5547940421098383E-3</v>
      </c>
      <c r="I7" s="35">
        <f t="shared" ca="1" si="0"/>
        <v>7.7396403738934126E-3</v>
      </c>
      <c r="J7" s="35">
        <f t="shared" ca="1" si="0"/>
        <v>-6.0140384711967875E-3</v>
      </c>
      <c r="K7" s="35">
        <f t="shared" ca="1" si="0"/>
        <v>-1.554430397228527E-2</v>
      </c>
      <c r="M7" s="35">
        <f ca="1">AVERAGE(B7:K7)</f>
        <v>-1.0290969549312936E-2</v>
      </c>
      <c r="N7" s="35">
        <f ca="1">STDEV(B7:K7)</f>
        <v>1.8002011550524492E-2</v>
      </c>
      <c r="O7" s="35">
        <f ca="1">M7/N7</f>
        <v>-0.57165664628257096</v>
      </c>
      <c r="Q7" s="35">
        <f>1</f>
        <v>1</v>
      </c>
      <c r="R7" s="35">
        <f ca="1">B7</f>
        <v>-4.1420400206403453E-2</v>
      </c>
      <c r="S7" s="35">
        <f t="shared" ref="S7:AA7" ca="1" si="1">C7</f>
        <v>-2.0676259210840181E-2</v>
      </c>
      <c r="T7" s="35">
        <f t="shared" ca="1" si="1"/>
        <v>6.8526783094875008E-3</v>
      </c>
      <c r="U7" s="35">
        <f t="shared" ca="1" si="1"/>
        <v>-3.7127533007683129E-2</v>
      </c>
      <c r="V7" s="35">
        <f t="shared" ca="1" si="1"/>
        <v>-3.4052984915771377E-3</v>
      </c>
      <c r="W7" s="35">
        <f t="shared" ca="1" si="1"/>
        <v>-8.6897485863414632E-4</v>
      </c>
      <c r="X7" s="35">
        <f t="shared" ca="1" si="1"/>
        <v>7.5547940421098383E-3</v>
      </c>
      <c r="Y7" s="35">
        <f t="shared" ca="1" si="1"/>
        <v>7.7396403738934126E-3</v>
      </c>
      <c r="Z7" s="35">
        <f t="shared" ca="1" si="1"/>
        <v>-6.0140384711967875E-3</v>
      </c>
      <c r="AA7" s="35">
        <f t="shared" ca="1" si="1"/>
        <v>-1.554430397228527E-2</v>
      </c>
      <c r="AC7" s="35">
        <f>1</f>
        <v>1</v>
      </c>
      <c r="AD7" s="35">
        <f ca="1">AVERAGE(R7:AA7)</f>
        <v>-1.0290969549312936E-2</v>
      </c>
      <c r="AE7" s="35">
        <f ca="1">STDEV(R7:AA7)</f>
        <v>1.8002011550524492E-2</v>
      </c>
      <c r="AF7" s="35">
        <f ca="1">AD7/AE7</f>
        <v>-0.57165664628257096</v>
      </c>
    </row>
    <row r="8" spans="1:32">
      <c r="A8" s="35">
        <f>A7+1</f>
        <v>2</v>
      </c>
      <c r="B8" s="35">
        <f t="shared" ref="B8:K20" ca="1" si="2">NORMINV(RAND(),0,$C$3)</f>
        <v>-7.2626756318549344E-3</v>
      </c>
      <c r="C8" s="35">
        <f t="shared" ca="1" si="2"/>
        <v>3.3495611328753207E-2</v>
      </c>
      <c r="D8" s="35">
        <f t="shared" ca="1" si="2"/>
        <v>-1.3419965257389544E-4</v>
      </c>
      <c r="E8" s="35">
        <f t="shared" ca="1" si="2"/>
        <v>-2.7250677930315643E-3</v>
      </c>
      <c r="F8" s="35">
        <f t="shared" ca="1" si="2"/>
        <v>-1.729858078970592E-2</v>
      </c>
      <c r="G8" s="35">
        <f t="shared" ca="1" si="2"/>
        <v>1.5194745967664751E-2</v>
      </c>
      <c r="H8" s="35">
        <f t="shared" ca="1" si="2"/>
        <v>1.9926815251409578E-2</v>
      </c>
      <c r="I8" s="35">
        <f t="shared" ca="1" si="2"/>
        <v>-6.7754098022891141E-3</v>
      </c>
      <c r="J8" s="35">
        <f t="shared" ca="1" si="2"/>
        <v>5.6802476249000434E-3</v>
      </c>
      <c r="K8" s="35">
        <f t="shared" ca="1" si="2"/>
        <v>-2.843192789296212E-2</v>
      </c>
      <c r="M8" s="35">
        <f t="shared" ref="M8:M37" ca="1" si="3">AVERAGE(B8:K8)</f>
        <v>1.1669558610310031E-3</v>
      </c>
      <c r="N8" s="35">
        <f t="shared" ref="N8:N37" ca="1" si="4">STDEV(B8:K8)</f>
        <v>1.8203399142380141E-2</v>
      </c>
      <c r="O8" s="35">
        <f t="shared" ref="O8:O37" ca="1" si="5">M8/N8</f>
        <v>6.4106480987617384E-2</v>
      </c>
      <c r="Q8" s="35">
        <f>Q7+1</f>
        <v>2</v>
      </c>
      <c r="R8" s="35">
        <f t="shared" ref="R8:AA23" ca="1" si="6">B8+R7</f>
        <v>-4.8683075838258386E-2</v>
      </c>
      <c r="S8" s="35">
        <f t="shared" ca="1" si="6"/>
        <v>1.2819352117913026E-2</v>
      </c>
      <c r="T8" s="35">
        <f t="shared" ca="1" si="6"/>
        <v>6.7184786569136051E-3</v>
      </c>
      <c r="U8" s="35">
        <f t="shared" ca="1" si="6"/>
        <v>-3.9852600800714691E-2</v>
      </c>
      <c r="V8" s="35">
        <f t="shared" ca="1" si="6"/>
        <v>-2.0703879281283057E-2</v>
      </c>
      <c r="W8" s="35">
        <f t="shared" ca="1" si="6"/>
        <v>1.4325771109030605E-2</v>
      </c>
      <c r="X8" s="35">
        <f t="shared" ca="1" si="6"/>
        <v>2.7481609293519414E-2</v>
      </c>
      <c r="Y8" s="35">
        <f t="shared" ca="1" si="6"/>
        <v>9.6423057160429856E-4</v>
      </c>
      <c r="Z8" s="35">
        <f t="shared" ca="1" si="6"/>
        <v>-3.337908462967441E-4</v>
      </c>
      <c r="AA8" s="35">
        <f t="shared" ca="1" si="6"/>
        <v>-4.3976231865247392E-2</v>
      </c>
      <c r="AC8" s="35">
        <f>AC7+1</f>
        <v>2</v>
      </c>
      <c r="AD8" s="35">
        <f t="shared" ref="AD8:AD37" ca="1" si="7">AVERAGE(R8:AA8)</f>
        <v>-9.1240136882819334E-3</v>
      </c>
      <c r="AE8" s="35">
        <f t="shared" ref="AE8:AE37" ca="1" si="8">STDEV(R8:AA8)</f>
        <v>2.7201585861685515E-2</v>
      </c>
      <c r="AF8" s="35">
        <f t="shared" ref="AF8:AF37" ca="1" si="9">AD8/AE8</f>
        <v>-0.33542212335250127</v>
      </c>
    </row>
    <row r="9" spans="1:32">
      <c r="A9" s="35">
        <f t="shared" ref="A9:A37" si="10">A8+1</f>
        <v>3</v>
      </c>
      <c r="B9" s="35">
        <f t="shared" ca="1" si="2"/>
        <v>-3.0973022534376206E-2</v>
      </c>
      <c r="C9" s="35">
        <f t="shared" ca="1" si="2"/>
        <v>1.4181968900429309E-3</v>
      </c>
      <c r="D9" s="35">
        <f t="shared" ca="1" si="2"/>
        <v>-1.9766254847045001E-2</v>
      </c>
      <c r="E9" s="35">
        <f t="shared" ca="1" si="2"/>
        <v>2.1005956031850879E-2</v>
      </c>
      <c r="F9" s="35">
        <f t="shared" ca="1" si="2"/>
        <v>3.5572794423679902E-2</v>
      </c>
      <c r="G9" s="35">
        <f t="shared" ca="1" si="2"/>
        <v>3.5167476149064333E-2</v>
      </c>
      <c r="H9" s="35">
        <f t="shared" ca="1" si="2"/>
        <v>5.5556553110493378E-3</v>
      </c>
      <c r="I9" s="35">
        <f t="shared" ca="1" si="2"/>
        <v>-1.0638448808302659E-2</v>
      </c>
      <c r="J9" s="35">
        <f t="shared" ca="1" si="2"/>
        <v>-8.0416126296763996E-3</v>
      </c>
      <c r="K9" s="35">
        <f t="shared" ca="1" si="2"/>
        <v>-2.0854592412408918E-2</v>
      </c>
      <c r="M9" s="35">
        <f t="shared" ca="1" si="3"/>
        <v>8.446147573878196E-4</v>
      </c>
      <c r="N9" s="35">
        <f t="shared" ca="1" si="4"/>
        <v>2.3409303053606358E-2</v>
      </c>
      <c r="O9" s="35">
        <f t="shared" ca="1" si="5"/>
        <v>3.6080303435505362E-2</v>
      </c>
      <c r="Q9" s="35">
        <f t="shared" ref="Q9:Q37" si="11">Q8+1</f>
        <v>3</v>
      </c>
      <c r="R9" s="35">
        <f t="shared" ca="1" si="6"/>
        <v>-7.9656098372634598E-2</v>
      </c>
      <c r="S9" s="35">
        <f t="shared" ca="1" si="6"/>
        <v>1.4237549007955957E-2</v>
      </c>
      <c r="T9" s="35">
        <f t="shared" ca="1" si="6"/>
        <v>-1.3047776190131396E-2</v>
      </c>
      <c r="U9" s="35">
        <f t="shared" ca="1" si="6"/>
        <v>-1.8846644768863812E-2</v>
      </c>
      <c r="V9" s="35">
        <f t="shared" ca="1" si="6"/>
        <v>1.4868915142396844E-2</v>
      </c>
      <c r="W9" s="35">
        <f t="shared" ca="1" si="6"/>
        <v>4.9493247258094938E-2</v>
      </c>
      <c r="X9" s="35">
        <f t="shared" ca="1" si="6"/>
        <v>3.3037264604568753E-2</v>
      </c>
      <c r="Y9" s="35">
        <f t="shared" ca="1" si="6"/>
        <v>-9.6742182366983606E-3</v>
      </c>
      <c r="Z9" s="35">
        <f t="shared" ca="1" si="6"/>
        <v>-8.3754034759731429E-3</v>
      </c>
      <c r="AA9" s="35">
        <f t="shared" ca="1" si="6"/>
        <v>-6.483082427765631E-2</v>
      </c>
      <c r="AC9" s="35">
        <f t="shared" ref="AC9:AC37" si="12">AC8+1</f>
        <v>3</v>
      </c>
      <c r="AD9" s="35">
        <f t="shared" ca="1" si="7"/>
        <v>-8.2793989308941138E-3</v>
      </c>
      <c r="AE9" s="35">
        <f t="shared" ca="1" si="8"/>
        <v>4.0161698860563595E-2</v>
      </c>
      <c r="AF9" s="35">
        <f t="shared" ca="1" si="9"/>
        <v>-0.20615161125626566</v>
      </c>
    </row>
    <row r="10" spans="1:32">
      <c r="A10" s="35">
        <f t="shared" si="10"/>
        <v>4</v>
      </c>
      <c r="B10" s="35">
        <f t="shared" ca="1" si="2"/>
        <v>2.7506667431087855E-2</v>
      </c>
      <c r="C10" s="35">
        <f t="shared" ca="1" si="2"/>
        <v>8.5730619048786805E-3</v>
      </c>
      <c r="D10" s="35">
        <f t="shared" ca="1" si="2"/>
        <v>-1.563125224256599E-2</v>
      </c>
      <c r="E10" s="35">
        <f t="shared" ca="1" si="2"/>
        <v>1.7775226826401307E-2</v>
      </c>
      <c r="F10" s="35">
        <f t="shared" ca="1" si="2"/>
        <v>-7.3061946164007727E-2</v>
      </c>
      <c r="G10" s="35">
        <f t="shared" ca="1" si="2"/>
        <v>5.3829006878053087E-3</v>
      </c>
      <c r="H10" s="35">
        <f t="shared" ca="1" si="2"/>
        <v>3.4788396614144804E-2</v>
      </c>
      <c r="I10" s="35">
        <f t="shared" ca="1" si="2"/>
        <v>-2.6148449253089408E-2</v>
      </c>
      <c r="J10" s="35">
        <f t="shared" ca="1" si="2"/>
        <v>-1.1362918725630703E-2</v>
      </c>
      <c r="K10" s="35">
        <f t="shared" ca="1" si="2"/>
        <v>-4.6862875462385427E-2</v>
      </c>
      <c r="M10" s="35">
        <f t="shared" ca="1" si="3"/>
        <v>-7.9041188383361296E-3</v>
      </c>
      <c r="N10" s="35">
        <f t="shared" ca="1" si="4"/>
        <v>3.3914763232198254E-2</v>
      </c>
      <c r="O10" s="35">
        <f t="shared" ca="1" si="5"/>
        <v>-0.2330583523234524</v>
      </c>
      <c r="Q10" s="35">
        <f t="shared" si="11"/>
        <v>4</v>
      </c>
      <c r="R10" s="35">
        <f t="shared" ca="1" si="6"/>
        <v>-5.214943094154674E-2</v>
      </c>
      <c r="S10" s="35">
        <f t="shared" ca="1" si="6"/>
        <v>2.2810610912834636E-2</v>
      </c>
      <c r="T10" s="35">
        <f t="shared" ca="1" si="6"/>
        <v>-2.8679028432697387E-2</v>
      </c>
      <c r="U10" s="35">
        <f t="shared" ca="1" si="6"/>
        <v>-1.0714179424625055E-3</v>
      </c>
      <c r="V10" s="35">
        <f t="shared" ca="1" si="6"/>
        <v>-5.8193031021610886E-2</v>
      </c>
      <c r="W10" s="35">
        <f t="shared" ca="1" si="6"/>
        <v>5.4876147945900247E-2</v>
      </c>
      <c r="X10" s="35">
        <f t="shared" ca="1" si="6"/>
        <v>6.7825661218713557E-2</v>
      </c>
      <c r="Y10" s="35">
        <f t="shared" ca="1" si="6"/>
        <v>-3.5822667489787768E-2</v>
      </c>
      <c r="Z10" s="35">
        <f t="shared" ca="1" si="6"/>
        <v>-1.9738322201603847E-2</v>
      </c>
      <c r="AA10" s="35">
        <f t="shared" ca="1" si="6"/>
        <v>-0.11169369974004173</v>
      </c>
      <c r="AC10" s="35">
        <f t="shared" si="12"/>
        <v>4</v>
      </c>
      <c r="AD10" s="35">
        <f t="shared" ca="1" si="7"/>
        <v>-1.6183517769230243E-2</v>
      </c>
      <c r="AE10" s="35">
        <f t="shared" ca="1" si="8"/>
        <v>5.4355769882608596E-2</v>
      </c>
      <c r="AF10" s="35">
        <f t="shared" ca="1" si="9"/>
        <v>-0.29773320852931645</v>
      </c>
    </row>
    <row r="11" spans="1:32">
      <c r="A11" s="35">
        <f t="shared" si="10"/>
        <v>5</v>
      </c>
      <c r="B11" s="35">
        <f t="shared" ca="1" si="2"/>
        <v>2.0640432310791806E-2</v>
      </c>
      <c r="C11" s="35">
        <f t="shared" ca="1" si="2"/>
        <v>2.5912163052730509E-2</v>
      </c>
      <c r="D11" s="35">
        <f t="shared" ca="1" si="2"/>
        <v>-8.2781370910479119E-3</v>
      </c>
      <c r="E11" s="35">
        <f t="shared" ca="1" si="2"/>
        <v>8.9574345194178336E-3</v>
      </c>
      <c r="F11" s="35">
        <f t="shared" ca="1" si="2"/>
        <v>-8.3313420961920199E-3</v>
      </c>
      <c r="G11" s="35">
        <f t="shared" ca="1" si="2"/>
        <v>-4.9168861208440016E-2</v>
      </c>
      <c r="H11" s="35">
        <f t="shared" ca="1" si="2"/>
        <v>-2.2841872518457693E-2</v>
      </c>
      <c r="I11" s="35">
        <f t="shared" ca="1" si="2"/>
        <v>1.4674377709836282E-2</v>
      </c>
      <c r="J11" s="35">
        <f t="shared" ca="1" si="2"/>
        <v>3.0664041512031702E-3</v>
      </c>
      <c r="K11" s="35">
        <f t="shared" ca="1" si="2"/>
        <v>-2.6198750662843266E-2</v>
      </c>
      <c r="M11" s="35">
        <f t="shared" ca="1" si="3"/>
        <v>-4.1568151833001306E-3</v>
      </c>
      <c r="N11" s="35">
        <f t="shared" ca="1" si="4"/>
        <v>2.3554413948052154E-2</v>
      </c>
      <c r="O11" s="35">
        <f t="shared" ca="1" si="5"/>
        <v>-0.17647712197245649</v>
      </c>
      <c r="Q11" s="35">
        <f t="shared" si="11"/>
        <v>5</v>
      </c>
      <c r="R11" s="35">
        <f t="shared" ca="1" si="6"/>
        <v>-3.1508998630754931E-2</v>
      </c>
      <c r="S11" s="35">
        <f t="shared" ca="1" si="6"/>
        <v>4.8722773965565146E-2</v>
      </c>
      <c r="T11" s="35">
        <f t="shared" ca="1" si="6"/>
        <v>-3.6957165523745297E-2</v>
      </c>
      <c r="U11" s="35">
        <f t="shared" ca="1" si="6"/>
        <v>7.8860165769553282E-3</v>
      </c>
      <c r="V11" s="35">
        <f t="shared" ca="1" si="6"/>
        <v>-6.6524373117802904E-2</v>
      </c>
      <c r="W11" s="35">
        <f t="shared" ca="1" si="6"/>
        <v>5.7072867374602307E-3</v>
      </c>
      <c r="X11" s="35">
        <f t="shared" ca="1" si="6"/>
        <v>4.4983788700255864E-2</v>
      </c>
      <c r="Y11" s="35">
        <f t="shared" ca="1" si="6"/>
        <v>-2.1148289779951486E-2</v>
      </c>
      <c r="Z11" s="35">
        <f t="shared" ca="1" si="6"/>
        <v>-1.6671918050400678E-2</v>
      </c>
      <c r="AA11" s="35">
        <f t="shared" ca="1" si="6"/>
        <v>-0.137892450402885</v>
      </c>
      <c r="AC11" s="35">
        <f t="shared" si="12"/>
        <v>5</v>
      </c>
      <c r="AD11" s="35">
        <f t="shared" ca="1" si="7"/>
        <v>-2.034033295253037E-2</v>
      </c>
      <c r="AE11" s="35">
        <f t="shared" ca="1" si="8"/>
        <v>5.4648973833075723E-2</v>
      </c>
      <c r="AF11" s="35">
        <f t="shared" ca="1" si="9"/>
        <v>-0.37219972354210235</v>
      </c>
    </row>
    <row r="12" spans="1:32">
      <c r="A12" s="35">
        <f t="shared" si="10"/>
        <v>6</v>
      </c>
      <c r="B12" s="35">
        <f t="shared" ca="1" si="2"/>
        <v>-1.2613600730455468E-2</v>
      </c>
      <c r="C12" s="35">
        <f t="shared" ca="1" si="2"/>
        <v>2.2042554801330948E-2</v>
      </c>
      <c r="D12" s="35">
        <f t="shared" ca="1" si="2"/>
        <v>-5.8277075545247695E-3</v>
      </c>
      <c r="E12" s="35">
        <f t="shared" ca="1" si="2"/>
        <v>-3.1549038073991877E-2</v>
      </c>
      <c r="F12" s="35">
        <f t="shared" ca="1" si="2"/>
        <v>9.2394092391224723E-3</v>
      </c>
      <c r="G12" s="35">
        <f t="shared" ca="1" si="2"/>
        <v>1.9591066351460028E-2</v>
      </c>
      <c r="H12" s="35">
        <f t="shared" ca="1" si="2"/>
        <v>2.0024299967087576E-2</v>
      </c>
      <c r="I12" s="35">
        <f t="shared" ca="1" si="2"/>
        <v>2.3522709329775335E-6</v>
      </c>
      <c r="J12" s="35">
        <f t="shared" ca="1" si="2"/>
        <v>-1.2886979295483611E-3</v>
      </c>
      <c r="K12" s="35">
        <f t="shared" ca="1" si="2"/>
        <v>4.126963959063186E-2</v>
      </c>
      <c r="M12" s="35">
        <f t="shared" ca="1" si="3"/>
        <v>6.0890277932045388E-3</v>
      </c>
      <c r="N12" s="35">
        <f t="shared" ca="1" si="4"/>
        <v>2.0759232437380586E-2</v>
      </c>
      <c r="O12" s="35">
        <f t="shared" ca="1" si="5"/>
        <v>0.2933166152251464</v>
      </c>
      <c r="Q12" s="35">
        <f t="shared" si="11"/>
        <v>6</v>
      </c>
      <c r="R12" s="35">
        <f t="shared" ca="1" si="6"/>
        <v>-4.41225993612104E-2</v>
      </c>
      <c r="S12" s="35">
        <f t="shared" ca="1" si="6"/>
        <v>7.0765328766896091E-2</v>
      </c>
      <c r="T12" s="35">
        <f t="shared" ca="1" si="6"/>
        <v>-4.2784873078270065E-2</v>
      </c>
      <c r="U12" s="35">
        <f t="shared" ca="1" si="6"/>
        <v>-2.366302149703655E-2</v>
      </c>
      <c r="V12" s="35">
        <f t="shared" ca="1" si="6"/>
        <v>-5.7284963878680428E-2</v>
      </c>
      <c r="W12" s="35">
        <f t="shared" ca="1" si="6"/>
        <v>2.5298353088920259E-2</v>
      </c>
      <c r="X12" s="35">
        <f t="shared" ca="1" si="6"/>
        <v>6.5008088667343436E-2</v>
      </c>
      <c r="Y12" s="35">
        <f t="shared" ca="1" si="6"/>
        <v>-2.1145937509018508E-2</v>
      </c>
      <c r="Z12" s="35">
        <f t="shared" ca="1" si="6"/>
        <v>-1.7960615979949038E-2</v>
      </c>
      <c r="AA12" s="35">
        <f t="shared" ca="1" si="6"/>
        <v>-9.6622810812253143E-2</v>
      </c>
      <c r="AC12" s="35">
        <f t="shared" si="12"/>
        <v>6</v>
      </c>
      <c r="AD12" s="35">
        <f t="shared" ca="1" si="7"/>
        <v>-1.4251305159325836E-2</v>
      </c>
      <c r="AE12" s="35">
        <f t="shared" ca="1" si="8"/>
        <v>5.3299311867224544E-2</v>
      </c>
      <c r="AF12" s="35">
        <f t="shared" ca="1" si="9"/>
        <v>-0.26738253572255632</v>
      </c>
    </row>
    <row r="13" spans="1:32">
      <c r="A13" s="35">
        <f t="shared" si="10"/>
        <v>7</v>
      </c>
      <c r="B13" s="35">
        <f t="shared" ca="1" si="2"/>
        <v>-2.3204409648465225E-2</v>
      </c>
      <c r="C13" s="35">
        <f t="shared" ca="1" si="2"/>
        <v>-2.3789084607053628E-2</v>
      </c>
      <c r="D13" s="35">
        <f t="shared" ca="1" si="2"/>
        <v>1.1383857686768426E-2</v>
      </c>
      <c r="E13" s="35">
        <f t="shared" ca="1" si="2"/>
        <v>-1.713915637827082E-2</v>
      </c>
      <c r="F13" s="35">
        <f t="shared" ca="1" si="2"/>
        <v>-4.5962771518676754E-2</v>
      </c>
      <c r="G13" s="35">
        <f t="shared" ca="1" si="2"/>
        <v>1.4572958519439894E-2</v>
      </c>
      <c r="H13" s="35">
        <f t="shared" ca="1" si="2"/>
        <v>3.8408456134298215E-3</v>
      </c>
      <c r="I13" s="35">
        <f t="shared" ca="1" si="2"/>
        <v>-2.4552181567946548E-3</v>
      </c>
      <c r="J13" s="35">
        <f t="shared" ca="1" si="2"/>
        <v>-1.2519107957345578E-2</v>
      </c>
      <c r="K13" s="35">
        <f t="shared" ca="1" si="2"/>
        <v>7.6966303675683246E-4</v>
      </c>
      <c r="M13" s="35">
        <f t="shared" ca="1" si="3"/>
        <v>-9.4502423410211707E-3</v>
      </c>
      <c r="N13" s="35">
        <f t="shared" ca="1" si="4"/>
        <v>1.8671682034196852E-2</v>
      </c>
      <c r="O13" s="35">
        <f t="shared" ca="1" si="5"/>
        <v>-0.5061269961492072</v>
      </c>
      <c r="Q13" s="35">
        <f t="shared" si="11"/>
        <v>7</v>
      </c>
      <c r="R13" s="35">
        <f t="shared" ca="1" si="6"/>
        <v>-6.7327009009675629E-2</v>
      </c>
      <c r="S13" s="35">
        <f t="shared" ca="1" si="6"/>
        <v>4.6976244159842459E-2</v>
      </c>
      <c r="T13" s="35">
        <f t="shared" ca="1" si="6"/>
        <v>-3.1401015391501641E-2</v>
      </c>
      <c r="U13" s="35">
        <f t="shared" ca="1" si="6"/>
        <v>-4.080217787530737E-2</v>
      </c>
      <c r="V13" s="35">
        <f t="shared" ca="1" si="6"/>
        <v>-0.10324773539735718</v>
      </c>
      <c r="W13" s="35">
        <f t="shared" ca="1" si="6"/>
        <v>3.9871311608360153E-2</v>
      </c>
      <c r="X13" s="35">
        <f t="shared" ca="1" si="6"/>
        <v>6.8848934280773252E-2</v>
      </c>
      <c r="Y13" s="35">
        <f t="shared" ca="1" si="6"/>
        <v>-2.3601155665813164E-2</v>
      </c>
      <c r="Z13" s="35">
        <f t="shared" ca="1" si="6"/>
        <v>-3.0479723937294617E-2</v>
      </c>
      <c r="AA13" s="35">
        <f t="shared" ca="1" si="6"/>
        <v>-9.5853147775496306E-2</v>
      </c>
      <c r="AC13" s="35">
        <f t="shared" si="12"/>
        <v>7</v>
      </c>
      <c r="AD13" s="35">
        <f t="shared" ca="1" si="7"/>
        <v>-2.3701547500347003E-2</v>
      </c>
      <c r="AE13" s="35">
        <f t="shared" ca="1" si="8"/>
        <v>5.9101370325912832E-2</v>
      </c>
      <c r="AF13" s="35">
        <f t="shared" ca="1" si="9"/>
        <v>-0.40103211430877983</v>
      </c>
    </row>
    <row r="14" spans="1:32">
      <c r="A14" s="35">
        <f t="shared" si="10"/>
        <v>8</v>
      </c>
      <c r="B14" s="35">
        <f t="shared" ca="1" si="2"/>
        <v>-1.7240922388652095E-2</v>
      </c>
      <c r="C14" s="35">
        <f t="shared" ca="1" si="2"/>
        <v>-5.505676207495893E-3</v>
      </c>
      <c r="D14" s="35">
        <f t="shared" ca="1" si="2"/>
        <v>-4.5886519455957848E-3</v>
      </c>
      <c r="E14" s="35">
        <f t="shared" ca="1" si="2"/>
        <v>-3.4876292644016878E-2</v>
      </c>
      <c r="F14" s="35">
        <f t="shared" ca="1" si="2"/>
        <v>2.6217235219045371E-2</v>
      </c>
      <c r="G14" s="35">
        <f t="shared" ca="1" si="2"/>
        <v>5.2309819167841009E-3</v>
      </c>
      <c r="H14" s="35">
        <f t="shared" ca="1" si="2"/>
        <v>-3.7540376502705154E-4</v>
      </c>
      <c r="I14" s="35">
        <f t="shared" ca="1" si="2"/>
        <v>-4.1133414054607964E-2</v>
      </c>
      <c r="J14" s="35">
        <f t="shared" ca="1" si="2"/>
        <v>3.4128959725319701E-2</v>
      </c>
      <c r="K14" s="35">
        <f t="shared" ca="1" si="2"/>
        <v>-1.4281195763031796E-2</v>
      </c>
      <c r="M14" s="35">
        <f t="shared" ca="1" si="3"/>
        <v>-5.2424379907278287E-3</v>
      </c>
      <c r="N14" s="35">
        <f t="shared" ca="1" si="4"/>
        <v>2.3724543194734941E-2</v>
      </c>
      <c r="O14" s="35">
        <f t="shared" ca="1" si="5"/>
        <v>-0.22097108246498312</v>
      </c>
      <c r="Q14" s="35">
        <f t="shared" si="11"/>
        <v>8</v>
      </c>
      <c r="R14" s="35">
        <f t="shared" ca="1" si="6"/>
        <v>-8.4567931398327717E-2</v>
      </c>
      <c r="S14" s="35">
        <f t="shared" ca="1" si="6"/>
        <v>4.1470567952346563E-2</v>
      </c>
      <c r="T14" s="35">
        <f t="shared" ca="1" si="6"/>
        <v>-3.5989667337097422E-2</v>
      </c>
      <c r="U14" s="35">
        <f t="shared" ca="1" si="6"/>
        <v>-7.5678470519324248E-2</v>
      </c>
      <c r="V14" s="35">
        <f t="shared" ca="1" si="6"/>
        <v>-7.7030500178311812E-2</v>
      </c>
      <c r="W14" s="35">
        <f t="shared" ca="1" si="6"/>
        <v>4.5102293525144256E-2</v>
      </c>
      <c r="X14" s="35">
        <f t="shared" ca="1" si="6"/>
        <v>6.84735305157462E-2</v>
      </c>
      <c r="Y14" s="35">
        <f t="shared" ca="1" si="6"/>
        <v>-6.4734569720421131E-2</v>
      </c>
      <c r="Z14" s="35">
        <f t="shared" ca="1" si="6"/>
        <v>3.6492357880250834E-3</v>
      </c>
      <c r="AA14" s="35">
        <f t="shared" ca="1" si="6"/>
        <v>-0.11013434353852811</v>
      </c>
      <c r="AC14" s="35">
        <f t="shared" si="12"/>
        <v>8</v>
      </c>
      <c r="AD14" s="35">
        <f t="shared" ca="1" si="7"/>
        <v>-2.8943985491074832E-2</v>
      </c>
      <c r="AE14" s="35">
        <f t="shared" ca="1" si="8"/>
        <v>6.3688897869961361E-2</v>
      </c>
      <c r="AF14" s="35">
        <f t="shared" ca="1" si="9"/>
        <v>-0.45445888465792023</v>
      </c>
    </row>
    <row r="15" spans="1:32">
      <c r="A15" s="35">
        <f t="shared" si="10"/>
        <v>9</v>
      </c>
      <c r="B15" s="35">
        <f t="shared" ca="1" si="2"/>
        <v>-2.158395202730313E-3</v>
      </c>
      <c r="C15" s="35">
        <f t="shared" ca="1" si="2"/>
        <v>1.6340509957084672E-2</v>
      </c>
      <c r="D15" s="35">
        <f t="shared" ca="1" si="2"/>
        <v>1.2706545169956781E-2</v>
      </c>
      <c r="E15" s="35">
        <f t="shared" ca="1" si="2"/>
        <v>-2.1425861167625581E-2</v>
      </c>
      <c r="F15" s="35">
        <f t="shared" ca="1" si="2"/>
        <v>-2.0158373883738482E-2</v>
      </c>
      <c r="G15" s="35">
        <f t="shared" ca="1" si="2"/>
        <v>1.5373045968666765E-2</v>
      </c>
      <c r="H15" s="35">
        <f t="shared" ca="1" si="2"/>
        <v>-2.9040327582691185E-2</v>
      </c>
      <c r="I15" s="35">
        <f t="shared" ca="1" si="2"/>
        <v>6.1566833817142081E-5</v>
      </c>
      <c r="J15" s="35">
        <f t="shared" ca="1" si="2"/>
        <v>2.9631758180435383E-2</v>
      </c>
      <c r="K15" s="35">
        <f t="shared" ca="1" si="2"/>
        <v>1.3525679574370494E-2</v>
      </c>
      <c r="M15" s="35">
        <f t="shared" ca="1" si="3"/>
        <v>1.4856147847545677E-3</v>
      </c>
      <c r="N15" s="35">
        <f t="shared" ca="1" si="4"/>
        <v>1.9485448522027264E-2</v>
      </c>
      <c r="O15" s="35">
        <f t="shared" ca="1" si="5"/>
        <v>7.6242267817194925E-2</v>
      </c>
      <c r="Q15" s="35">
        <f t="shared" si="11"/>
        <v>9</v>
      </c>
      <c r="R15" s="35">
        <f t="shared" ca="1" si="6"/>
        <v>-8.6726326601058029E-2</v>
      </c>
      <c r="S15" s="35">
        <f t="shared" ca="1" si="6"/>
        <v>5.7811077909431234E-2</v>
      </c>
      <c r="T15" s="35">
        <f t="shared" ca="1" si="6"/>
        <v>-2.3283122167140641E-2</v>
      </c>
      <c r="U15" s="35">
        <f t="shared" ca="1" si="6"/>
        <v>-9.7104331686949832E-2</v>
      </c>
      <c r="V15" s="35">
        <f t="shared" ca="1" si="6"/>
        <v>-9.718887406205029E-2</v>
      </c>
      <c r="W15" s="35">
        <f t="shared" ca="1" si="6"/>
        <v>6.0475339493811023E-2</v>
      </c>
      <c r="X15" s="35">
        <f t="shared" ca="1" si="6"/>
        <v>3.9433202933055016E-2</v>
      </c>
      <c r="Y15" s="35">
        <f t="shared" ca="1" si="6"/>
        <v>-6.4673002886603992E-2</v>
      </c>
      <c r="Z15" s="35">
        <f t="shared" ca="1" si="6"/>
        <v>3.3280993968460466E-2</v>
      </c>
      <c r="AA15" s="35">
        <f t="shared" ca="1" si="6"/>
        <v>-9.6608663964157612E-2</v>
      </c>
      <c r="AC15" s="35">
        <f t="shared" si="12"/>
        <v>9</v>
      </c>
      <c r="AD15" s="35">
        <f t="shared" ca="1" si="7"/>
        <v>-2.7458370706320269E-2</v>
      </c>
      <c r="AE15" s="35">
        <f t="shared" ca="1" si="8"/>
        <v>6.8780397306907951E-2</v>
      </c>
      <c r="AF15" s="35">
        <f t="shared" ca="1" si="9"/>
        <v>-0.39921797171070561</v>
      </c>
    </row>
    <row r="16" spans="1:32">
      <c r="A16" s="35">
        <f t="shared" si="10"/>
        <v>10</v>
      </c>
      <c r="B16" s="35">
        <f t="shared" ca="1" si="2"/>
        <v>1.1030758082142798E-2</v>
      </c>
      <c r="C16" s="35">
        <f t="shared" ca="1" si="2"/>
        <v>6.136966155503445E-3</v>
      </c>
      <c r="D16" s="35">
        <f t="shared" ca="1" si="2"/>
        <v>2.9638862121291062E-3</v>
      </c>
      <c r="E16" s="35">
        <f t="shared" ca="1" si="2"/>
        <v>6.7187891012522594E-3</v>
      </c>
      <c r="F16" s="35">
        <f t="shared" ca="1" si="2"/>
        <v>-2.0638791939996563E-2</v>
      </c>
      <c r="G16" s="35">
        <f t="shared" ca="1" si="2"/>
        <v>-9.2809671849482384E-3</v>
      </c>
      <c r="H16" s="35">
        <f t="shared" ca="1" si="2"/>
        <v>-1.291425341874544E-3</v>
      </c>
      <c r="I16" s="35">
        <f t="shared" ca="1" si="2"/>
        <v>-2.7683528409074915E-2</v>
      </c>
      <c r="J16" s="35">
        <f t="shared" ca="1" si="2"/>
        <v>9.2076610196951947E-4</v>
      </c>
      <c r="K16" s="35">
        <f t="shared" ca="1" si="2"/>
        <v>5.3369196148263597E-2</v>
      </c>
      <c r="M16" s="35">
        <f t="shared" ca="1" si="3"/>
        <v>2.2245648925366462E-3</v>
      </c>
      <c r="N16" s="35">
        <f t="shared" ca="1" si="4"/>
        <v>2.184043231476291E-2</v>
      </c>
      <c r="O16" s="35">
        <f t="shared" ca="1" si="5"/>
        <v>0.10185535068520438</v>
      </c>
      <c r="Q16" s="35">
        <f t="shared" si="11"/>
        <v>10</v>
      </c>
      <c r="R16" s="35">
        <f t="shared" ca="1" si="6"/>
        <v>-7.5695568518915235E-2</v>
      </c>
      <c r="S16" s="35">
        <f t="shared" ca="1" si="6"/>
        <v>6.3948044064934678E-2</v>
      </c>
      <c r="T16" s="35">
        <f t="shared" ca="1" si="6"/>
        <v>-2.0319235955011537E-2</v>
      </c>
      <c r="U16" s="35">
        <f t="shared" ca="1" si="6"/>
        <v>-9.0385542585697573E-2</v>
      </c>
      <c r="V16" s="35">
        <f t="shared" ca="1" si="6"/>
        <v>-0.11782766600204686</v>
      </c>
      <c r="W16" s="35">
        <f t="shared" ca="1" si="6"/>
        <v>5.1194372308862784E-2</v>
      </c>
      <c r="X16" s="35">
        <f t="shared" ca="1" si="6"/>
        <v>3.8141777591180474E-2</v>
      </c>
      <c r="Y16" s="35">
        <f t="shared" ca="1" si="6"/>
        <v>-9.2356531295678904E-2</v>
      </c>
      <c r="Z16" s="35">
        <f t="shared" ca="1" si="6"/>
        <v>3.4201760070429986E-2</v>
      </c>
      <c r="AA16" s="35">
        <f t="shared" ca="1" si="6"/>
        <v>-4.3239467815894016E-2</v>
      </c>
      <c r="AC16" s="35">
        <f t="shared" si="12"/>
        <v>10</v>
      </c>
      <c r="AD16" s="35">
        <f t="shared" ca="1" si="7"/>
        <v>-2.5233805813783622E-2</v>
      </c>
      <c r="AE16" s="35">
        <f t="shared" ca="1" si="8"/>
        <v>6.7956111820834414E-2</v>
      </c>
      <c r="AF16" s="35">
        <f t="shared" ca="1" si="9"/>
        <v>-0.37132503814097384</v>
      </c>
    </row>
    <row r="17" spans="1:32">
      <c r="A17" s="35">
        <f t="shared" si="10"/>
        <v>11</v>
      </c>
      <c r="B17" s="35">
        <f t="shared" ca="1" si="2"/>
        <v>2.8392791317219324E-2</v>
      </c>
      <c r="C17" s="35">
        <f t="shared" ca="1" si="2"/>
        <v>6.1597321431295059E-3</v>
      </c>
      <c r="D17" s="35">
        <f t="shared" ca="1" si="2"/>
        <v>6.4774610880028805E-3</v>
      </c>
      <c r="E17" s="35">
        <f t="shared" ca="1" si="2"/>
        <v>-5.3014265338716731E-3</v>
      </c>
      <c r="F17" s="35">
        <f t="shared" ca="1" si="2"/>
        <v>9.805602248535784E-3</v>
      </c>
      <c r="G17" s="35">
        <f t="shared" ca="1" si="2"/>
        <v>9.5273613247564143E-3</v>
      </c>
      <c r="H17" s="35">
        <f t="shared" ca="1" si="2"/>
        <v>1.4779279178505004E-2</v>
      </c>
      <c r="I17" s="35">
        <f t="shared" ca="1" si="2"/>
        <v>-6.3010920130851505E-3</v>
      </c>
      <c r="J17" s="35">
        <f t="shared" ca="1" si="2"/>
        <v>2.0929543946716939E-3</v>
      </c>
      <c r="K17" s="35">
        <f t="shared" ca="1" si="2"/>
        <v>6.6138891128102451E-3</v>
      </c>
      <c r="M17" s="35">
        <f t="shared" ca="1" si="3"/>
        <v>7.2246552260674026E-3</v>
      </c>
      <c r="N17" s="35">
        <f t="shared" ca="1" si="4"/>
        <v>9.9184137570295892E-3</v>
      </c>
      <c r="O17" s="35">
        <f t="shared" ca="1" si="5"/>
        <v>0.72840833252665949</v>
      </c>
      <c r="Q17" s="35">
        <f t="shared" si="11"/>
        <v>11</v>
      </c>
      <c r="R17" s="35">
        <f t="shared" ca="1" si="6"/>
        <v>-4.7302777201695914E-2</v>
      </c>
      <c r="S17" s="35">
        <f t="shared" ca="1" si="6"/>
        <v>7.0107776208064188E-2</v>
      </c>
      <c r="T17" s="35">
        <f t="shared" ca="1" si="6"/>
        <v>-1.3841774867008657E-2</v>
      </c>
      <c r="U17" s="35">
        <f t="shared" ca="1" si="6"/>
        <v>-9.568696911956924E-2</v>
      </c>
      <c r="V17" s="35">
        <f t="shared" ca="1" si="6"/>
        <v>-0.10802206375351107</v>
      </c>
      <c r="W17" s="35">
        <f t="shared" ca="1" si="6"/>
        <v>6.0721733633619199E-2</v>
      </c>
      <c r="X17" s="35">
        <f t="shared" ca="1" si="6"/>
        <v>5.2921056769685476E-2</v>
      </c>
      <c r="Y17" s="35">
        <f t="shared" ca="1" si="6"/>
        <v>-9.8657623308764056E-2</v>
      </c>
      <c r="Z17" s="35">
        <f t="shared" ca="1" si="6"/>
        <v>3.6294714465101678E-2</v>
      </c>
      <c r="AA17" s="35">
        <f t="shared" ca="1" si="6"/>
        <v>-3.6625578703083771E-2</v>
      </c>
      <c r="AC17" s="35">
        <f t="shared" si="12"/>
        <v>11</v>
      </c>
      <c r="AD17" s="35">
        <f t="shared" ca="1" si="7"/>
        <v>-1.8009150587716218E-2</v>
      </c>
      <c r="AE17" s="35">
        <f t="shared" ca="1" si="8"/>
        <v>6.9765916663204183E-2</v>
      </c>
      <c r="AF17" s="35">
        <f t="shared" ca="1" si="9"/>
        <v>-0.25813680159404501</v>
      </c>
    </row>
    <row r="18" spans="1:32">
      <c r="A18" s="35">
        <f t="shared" si="10"/>
        <v>12</v>
      </c>
      <c r="B18" s="35">
        <f t="shared" ca="1" si="2"/>
        <v>-2.0410761405411063E-3</v>
      </c>
      <c r="C18" s="35">
        <f t="shared" ca="1" si="2"/>
        <v>-5.3970207091478071E-3</v>
      </c>
      <c r="D18" s="35">
        <f t="shared" ca="1" si="2"/>
        <v>-2.3638090439819681E-2</v>
      </c>
      <c r="E18" s="35">
        <f t="shared" ca="1" si="2"/>
        <v>4.2914729652292526E-3</v>
      </c>
      <c r="F18" s="35">
        <f t="shared" ca="1" si="2"/>
        <v>-7.6144877719233417E-3</v>
      </c>
      <c r="G18" s="35">
        <f t="shared" ca="1" si="2"/>
        <v>1.1432474519687676E-2</v>
      </c>
      <c r="H18" s="35">
        <f t="shared" ca="1" si="2"/>
        <v>-1.0140724555479217E-2</v>
      </c>
      <c r="I18" s="35">
        <f t="shared" ca="1" si="2"/>
        <v>2.2767005774795096E-2</v>
      </c>
      <c r="J18" s="35">
        <f t="shared" ca="1" si="2"/>
        <v>1.5275281514724604E-3</v>
      </c>
      <c r="K18" s="35">
        <f t="shared" ca="1" si="2"/>
        <v>-1.5923159816600755E-2</v>
      </c>
      <c r="M18" s="35">
        <f t="shared" ca="1" si="3"/>
        <v>-2.473607802232743E-3</v>
      </c>
      <c r="N18" s="35">
        <f t="shared" ca="1" si="4"/>
        <v>1.3395752367972875E-2</v>
      </c>
      <c r="O18" s="35">
        <f t="shared" ca="1" si="5"/>
        <v>-0.18465613086031271</v>
      </c>
      <c r="Q18" s="35">
        <f t="shared" si="11"/>
        <v>12</v>
      </c>
      <c r="R18" s="35">
        <f t="shared" ca="1" si="6"/>
        <v>-4.9343853342237023E-2</v>
      </c>
      <c r="S18" s="35">
        <f t="shared" ca="1" si="6"/>
        <v>6.4710755498916375E-2</v>
      </c>
      <c r="T18" s="35">
        <f t="shared" ca="1" si="6"/>
        <v>-3.7479865306828342E-2</v>
      </c>
      <c r="U18" s="35">
        <f t="shared" ca="1" si="6"/>
        <v>-9.1395496154339992E-2</v>
      </c>
      <c r="V18" s="35">
        <f t="shared" ca="1" si="6"/>
        <v>-0.11563655152543442</v>
      </c>
      <c r="W18" s="35">
        <f t="shared" ca="1" si="6"/>
        <v>7.2154208153306879E-2</v>
      </c>
      <c r="X18" s="35">
        <f t="shared" ca="1" si="6"/>
        <v>4.2780332214206261E-2</v>
      </c>
      <c r="Y18" s="35">
        <f t="shared" ca="1" si="6"/>
        <v>-7.589061753396896E-2</v>
      </c>
      <c r="Z18" s="35">
        <f t="shared" ca="1" si="6"/>
        <v>3.7822242616574138E-2</v>
      </c>
      <c r="AA18" s="35">
        <f t="shared" ca="1" si="6"/>
        <v>-5.2548738519684529E-2</v>
      </c>
      <c r="AC18" s="35">
        <f t="shared" si="12"/>
        <v>12</v>
      </c>
      <c r="AD18" s="35">
        <f t="shared" ca="1" si="7"/>
        <v>-2.0482758389948959E-2</v>
      </c>
      <c r="AE18" s="35">
        <f t="shared" ca="1" si="8"/>
        <v>6.8754165337683637E-2</v>
      </c>
      <c r="AF18" s="35">
        <f t="shared" ca="1" si="9"/>
        <v>-0.2979129815531702</v>
      </c>
    </row>
    <row r="19" spans="1:32">
      <c r="A19" s="35">
        <f t="shared" si="10"/>
        <v>13</v>
      </c>
      <c r="B19" s="35">
        <f t="shared" ca="1" si="2"/>
        <v>-1.2641539958461508E-2</v>
      </c>
      <c r="C19" s="35">
        <f t="shared" ca="1" si="2"/>
        <v>-1.9783463304450549E-2</v>
      </c>
      <c r="D19" s="35">
        <f t="shared" ca="1" si="2"/>
        <v>6.5601825930006342E-3</v>
      </c>
      <c r="E19" s="35">
        <f t="shared" ca="1" si="2"/>
        <v>-8.2908174865730499E-3</v>
      </c>
      <c r="F19" s="35">
        <f t="shared" ca="1" si="2"/>
        <v>2.026509632906771E-2</v>
      </c>
      <c r="G19" s="35">
        <f t="shared" ca="1" si="2"/>
        <v>-1.9510640431929266E-2</v>
      </c>
      <c r="H19" s="35">
        <f t="shared" ca="1" si="2"/>
        <v>4.2405086039365429E-5</v>
      </c>
      <c r="I19" s="35">
        <f t="shared" ca="1" si="2"/>
        <v>-8.8347630549445936E-5</v>
      </c>
      <c r="J19" s="35">
        <f t="shared" ca="1" si="2"/>
        <v>8.9376547629330238E-3</v>
      </c>
      <c r="K19" s="35">
        <f t="shared" ca="1" si="2"/>
        <v>9.8596063026745399E-3</v>
      </c>
      <c r="M19" s="35">
        <f t="shared" ca="1" si="3"/>
        <v>-1.4649863738248549E-3</v>
      </c>
      <c r="N19" s="35">
        <f t="shared" ca="1" si="4"/>
        <v>1.3374719453858798E-2</v>
      </c>
      <c r="O19" s="35">
        <f t="shared" ca="1" si="5"/>
        <v>-0.10953398902151816</v>
      </c>
      <c r="Q19" s="35">
        <f t="shared" si="11"/>
        <v>13</v>
      </c>
      <c r="R19" s="35">
        <f t="shared" ca="1" si="6"/>
        <v>-6.1985393300698535E-2</v>
      </c>
      <c r="S19" s="35">
        <f t="shared" ca="1" si="6"/>
        <v>4.4927292194465826E-2</v>
      </c>
      <c r="T19" s="35">
        <f t="shared" ca="1" si="6"/>
        <v>-3.0919682713827709E-2</v>
      </c>
      <c r="U19" s="35">
        <f t="shared" ca="1" si="6"/>
        <v>-9.9686313640913043E-2</v>
      </c>
      <c r="V19" s="35">
        <f t="shared" ca="1" si="6"/>
        <v>-9.5371455196366708E-2</v>
      </c>
      <c r="W19" s="35">
        <f t="shared" ca="1" si="6"/>
        <v>5.2643567721377613E-2</v>
      </c>
      <c r="X19" s="35">
        <f t="shared" ca="1" si="6"/>
        <v>4.2822737300245627E-2</v>
      </c>
      <c r="Y19" s="35">
        <f t="shared" ca="1" si="6"/>
        <v>-7.5978965164518408E-2</v>
      </c>
      <c r="Z19" s="35">
        <f t="shared" ca="1" si="6"/>
        <v>4.6759897379507163E-2</v>
      </c>
      <c r="AA19" s="35">
        <f t="shared" ca="1" si="6"/>
        <v>-4.2689132217009991E-2</v>
      </c>
      <c r="AC19" s="35">
        <f t="shared" si="12"/>
        <v>13</v>
      </c>
      <c r="AD19" s="35">
        <f t="shared" ca="1" si="7"/>
        <v>-2.1947744763773813E-2</v>
      </c>
      <c r="AE19" s="35">
        <f t="shared" ca="1" si="8"/>
        <v>6.2733566373369895E-2</v>
      </c>
      <c r="AF19" s="35">
        <f t="shared" ca="1" si="9"/>
        <v>-0.34985648086939514</v>
      </c>
    </row>
    <row r="20" spans="1:32">
      <c r="A20" s="35">
        <f t="shared" si="10"/>
        <v>14</v>
      </c>
      <c r="B20" s="35">
        <f t="shared" ca="1" si="2"/>
        <v>7.4576292801115393E-3</v>
      </c>
      <c r="C20" s="35">
        <f t="shared" ca="1" si="2"/>
        <v>-1.6723029280602805E-2</v>
      </c>
      <c r="D20" s="35">
        <f t="shared" ca="1" si="2"/>
        <v>-6.0445426388643746E-3</v>
      </c>
      <c r="E20" s="35">
        <f t="shared" ca="1" si="2"/>
        <v>4.3934403112815524E-6</v>
      </c>
      <c r="F20" s="35">
        <f t="shared" ca="1" si="2"/>
        <v>1.2102683634476125E-3</v>
      </c>
      <c r="G20" s="35">
        <f t="shared" ca="1" si="2"/>
        <v>4.5985842201431294E-2</v>
      </c>
      <c r="H20" s="35">
        <f t="shared" ca="1" si="2"/>
        <v>-1.5029426575398531E-2</v>
      </c>
      <c r="I20" s="35">
        <f t="shared" ca="1" si="2"/>
        <v>-3.6490039788452701E-3</v>
      </c>
      <c r="J20" s="35">
        <f t="shared" ca="1" si="2"/>
        <v>-2.7976242934367443E-2</v>
      </c>
      <c r="K20" s="35">
        <f t="shared" ca="1" si="2"/>
        <v>5.1434668807490303E-3</v>
      </c>
      <c r="M20" s="35">
        <f t="shared" ca="1" si="3"/>
        <v>-9.620645242027668E-4</v>
      </c>
      <c r="N20" s="35">
        <f t="shared" ca="1" si="4"/>
        <v>1.9796305834712025E-2</v>
      </c>
      <c r="O20" s="35">
        <f t="shared" ca="1" si="5"/>
        <v>-4.8598184541876768E-2</v>
      </c>
      <c r="Q20" s="35">
        <f t="shared" si="11"/>
        <v>14</v>
      </c>
      <c r="R20" s="35">
        <f t="shared" ca="1" si="6"/>
        <v>-5.4527764020586997E-2</v>
      </c>
      <c r="S20" s="35">
        <f t="shared" ca="1" si="6"/>
        <v>2.8204262913863021E-2</v>
      </c>
      <c r="T20" s="35">
        <f t="shared" ca="1" si="6"/>
        <v>-3.6964225352692087E-2</v>
      </c>
      <c r="U20" s="35">
        <f t="shared" ca="1" si="6"/>
        <v>-9.9681920200601765E-2</v>
      </c>
      <c r="V20" s="35">
        <f t="shared" ca="1" si="6"/>
        <v>-9.4161186832919103E-2</v>
      </c>
      <c r="W20" s="35">
        <f t="shared" ca="1" si="6"/>
        <v>9.8629409922808914E-2</v>
      </c>
      <c r="X20" s="35">
        <f t="shared" ca="1" si="6"/>
        <v>2.7793310724847094E-2</v>
      </c>
      <c r="Y20" s="35">
        <f t="shared" ca="1" si="6"/>
        <v>-7.9627969143363675E-2</v>
      </c>
      <c r="Z20" s="35">
        <f t="shared" ca="1" si="6"/>
        <v>1.8783654445139721E-2</v>
      </c>
      <c r="AA20" s="35">
        <f t="shared" ca="1" si="6"/>
        <v>-3.7545665336260962E-2</v>
      </c>
      <c r="AC20" s="35">
        <f t="shared" si="12"/>
        <v>14</v>
      </c>
      <c r="AD20" s="35">
        <f t="shared" ca="1" si="7"/>
        <v>-2.290980928797659E-2</v>
      </c>
      <c r="AE20" s="35">
        <f t="shared" ca="1" si="8"/>
        <v>6.4371039820882672E-2</v>
      </c>
      <c r="AF20" s="35">
        <f t="shared" ca="1" si="9"/>
        <v>-0.35590242680132061</v>
      </c>
    </row>
    <row r="21" spans="1:32">
      <c r="A21" s="35">
        <f t="shared" si="10"/>
        <v>15</v>
      </c>
      <c r="B21" s="43">
        <f ca="1">NORMINV(RAND(),0,$C$3)+$E4</f>
        <v>-8.1390762448799205E-3</v>
      </c>
      <c r="C21" s="43">
        <f t="shared" ref="C21:K21" ca="1" si="13">NORMINV(RAND(),0,$C$3)+$E4</f>
        <v>1.2580198028476243E-2</v>
      </c>
      <c r="D21" s="43">
        <f t="shared" ca="1" si="13"/>
        <v>1.6659476348453904E-2</v>
      </c>
      <c r="E21" s="43">
        <f t="shared" ca="1" si="13"/>
        <v>5.1603742199413188E-2</v>
      </c>
      <c r="F21" s="43">
        <f t="shared" ca="1" si="13"/>
        <v>-2.1181395814598204E-2</v>
      </c>
      <c r="G21" s="43">
        <f t="shared" ca="1" si="13"/>
        <v>3.6148921300258333E-2</v>
      </c>
      <c r="H21" s="43">
        <f t="shared" ca="1" si="13"/>
        <v>4.9461774675672726E-3</v>
      </c>
      <c r="I21" s="43">
        <f t="shared" ca="1" si="13"/>
        <v>1.4165032468168829E-2</v>
      </c>
      <c r="J21" s="43">
        <f t="shared" ca="1" si="13"/>
        <v>-1.9263440587916823E-2</v>
      </c>
      <c r="K21" s="43">
        <f t="shared" ca="1" si="13"/>
        <v>-1.4664529922950097E-2</v>
      </c>
      <c r="L21" s="43"/>
      <c r="M21" s="43">
        <f t="shared" ca="1" si="3"/>
        <v>7.2855105241992736E-3</v>
      </c>
      <c r="N21" s="43">
        <f t="shared" ca="1" si="4"/>
        <v>2.4038952433957986E-2</v>
      </c>
      <c r="O21" s="43">
        <f t="shared" ca="1" si="5"/>
        <v>0.30307104871623236</v>
      </c>
      <c r="P21" s="43"/>
      <c r="Q21" s="35">
        <f t="shared" si="11"/>
        <v>15</v>
      </c>
      <c r="R21" s="35">
        <f t="shared" ca="1" si="6"/>
        <v>-6.2666840265466914E-2</v>
      </c>
      <c r="S21" s="35">
        <f t="shared" ca="1" si="6"/>
        <v>4.0784460942339264E-2</v>
      </c>
      <c r="T21" s="35">
        <f t="shared" ca="1" si="6"/>
        <v>-2.0304749004238183E-2</v>
      </c>
      <c r="U21" s="35">
        <f t="shared" ca="1" si="6"/>
        <v>-4.8078178001188576E-2</v>
      </c>
      <c r="V21" s="35">
        <f t="shared" ca="1" si="6"/>
        <v>-0.1153425826475173</v>
      </c>
      <c r="W21" s="35">
        <f t="shared" ca="1" si="6"/>
        <v>0.13477833122306726</v>
      </c>
      <c r="X21" s="35">
        <f t="shared" ca="1" si="6"/>
        <v>3.2739488192414366E-2</v>
      </c>
      <c r="Y21" s="35">
        <f t="shared" ca="1" si="6"/>
        <v>-6.5462936675194844E-2</v>
      </c>
      <c r="Z21" s="35">
        <f t="shared" ca="1" si="6"/>
        <v>-4.7978614277710205E-4</v>
      </c>
      <c r="AA21" s="35">
        <f t="shared" ca="1" si="6"/>
        <v>-5.2210195259211056E-2</v>
      </c>
      <c r="AC21" s="43">
        <f t="shared" si="12"/>
        <v>15</v>
      </c>
      <c r="AD21" s="43">
        <f t="shared" ca="1" si="7"/>
        <v>-1.5624298763777309E-2</v>
      </c>
      <c r="AE21" s="43">
        <f t="shared" ca="1" si="8"/>
        <v>7.104429512222156E-2</v>
      </c>
      <c r="AF21" s="43">
        <f t="shared" ca="1" si="9"/>
        <v>-0.21992334130274549</v>
      </c>
    </row>
    <row r="22" spans="1:32">
      <c r="A22" s="35">
        <f t="shared" si="10"/>
        <v>16</v>
      </c>
      <c r="B22" s="44">
        <f ca="1">NORMINV(RAND(),0,$C$3)+$G4</f>
        <v>0.1216741295737763</v>
      </c>
      <c r="C22" s="44">
        <f t="shared" ref="C22:K22" ca="1" si="14">NORMINV(RAND(),0,$C$3)+$G4</f>
        <v>8.1859077711556386E-2</v>
      </c>
      <c r="D22" s="44">
        <f t="shared" ca="1" si="14"/>
        <v>7.8319674846663245E-2</v>
      </c>
      <c r="E22" s="44">
        <f t="shared" ca="1" si="14"/>
        <v>0.11138189907682336</v>
      </c>
      <c r="F22" s="44">
        <f t="shared" ca="1" si="14"/>
        <v>0.11045300573968037</v>
      </c>
      <c r="G22" s="44">
        <f t="shared" ca="1" si="14"/>
        <v>0.11768444252266427</v>
      </c>
      <c r="H22" s="44">
        <f t="shared" ca="1" si="14"/>
        <v>0.1017226903996815</v>
      </c>
      <c r="I22" s="44">
        <f t="shared" ca="1" si="14"/>
        <v>9.9093064111762552E-2</v>
      </c>
      <c r="J22" s="44">
        <f t="shared" ca="1" si="14"/>
        <v>8.7350495225994501E-2</v>
      </c>
      <c r="K22" s="44">
        <f t="shared" ca="1" si="14"/>
        <v>8.5634676007593807E-2</v>
      </c>
      <c r="L22" s="44"/>
      <c r="M22" s="43">
        <f t="shared" ca="1" si="3"/>
        <v>9.9517315521619631E-2</v>
      </c>
      <c r="N22" s="43">
        <f t="shared" ca="1" si="4"/>
        <v>1.5593028257786046E-2</v>
      </c>
      <c r="O22" s="43">
        <f t="shared" ca="1" si="5"/>
        <v>6.3821673299365553</v>
      </c>
      <c r="P22" s="44"/>
      <c r="Q22" s="35">
        <f t="shared" si="11"/>
        <v>16</v>
      </c>
      <c r="R22" s="35">
        <f t="shared" ca="1" si="6"/>
        <v>5.9007289308309382E-2</v>
      </c>
      <c r="S22" s="35">
        <f t="shared" ca="1" si="6"/>
        <v>0.12264353865389566</v>
      </c>
      <c r="T22" s="35">
        <f t="shared" ca="1" si="6"/>
        <v>5.8014925842425062E-2</v>
      </c>
      <c r="U22" s="35">
        <f t="shared" ca="1" si="6"/>
        <v>6.3303721075634783E-2</v>
      </c>
      <c r="V22" s="35">
        <f t="shared" ca="1" si="6"/>
        <v>-4.8895769078369372E-3</v>
      </c>
      <c r="W22" s="35">
        <f t="shared" ca="1" si="6"/>
        <v>0.25246277374573156</v>
      </c>
      <c r="X22" s="35">
        <f t="shared" ca="1" si="6"/>
        <v>0.13446217859209586</v>
      </c>
      <c r="Y22" s="35">
        <f t="shared" ca="1" si="6"/>
        <v>3.3630127436567708E-2</v>
      </c>
      <c r="Z22" s="35">
        <f t="shared" ca="1" si="6"/>
        <v>8.6870709083217396E-2</v>
      </c>
      <c r="AA22" s="35">
        <f t="shared" ca="1" si="6"/>
        <v>3.3424480748382751E-2</v>
      </c>
      <c r="AC22" s="43">
        <f t="shared" si="12"/>
        <v>16</v>
      </c>
      <c r="AD22" s="43">
        <f t="shared" ca="1" si="7"/>
        <v>8.3893016757842331E-2</v>
      </c>
      <c r="AE22" s="43">
        <f t="shared" ca="1" si="8"/>
        <v>7.2381817025372386E-2</v>
      </c>
      <c r="AF22" s="43">
        <f t="shared" ca="1" si="9"/>
        <v>1.1590344123087553</v>
      </c>
    </row>
    <row r="23" spans="1:32">
      <c r="A23" s="35">
        <f t="shared" si="10"/>
        <v>17</v>
      </c>
      <c r="B23" s="43">
        <f ca="1">NORMINV(RAND(),0,$C$3)+$I4</f>
        <v>-5.5713308820400757E-3</v>
      </c>
      <c r="C23" s="43">
        <f t="shared" ref="C23:K23" ca="1" si="15">NORMINV(RAND(),0,$C$3)+$I4</f>
        <v>1.1214922063668762E-2</v>
      </c>
      <c r="D23" s="43">
        <f t="shared" ca="1" si="15"/>
        <v>-6.6429332276265671E-3</v>
      </c>
      <c r="E23" s="43">
        <f t="shared" ca="1" si="15"/>
        <v>1.8839782436413592E-2</v>
      </c>
      <c r="F23" s="43">
        <f t="shared" ca="1" si="15"/>
        <v>2.3602189450714656E-2</v>
      </c>
      <c r="G23" s="43">
        <f t="shared" ca="1" si="15"/>
        <v>-1.5227324047533675E-2</v>
      </c>
      <c r="H23" s="43">
        <f t="shared" ca="1" si="15"/>
        <v>2.7079477566880904E-2</v>
      </c>
      <c r="I23" s="43">
        <f t="shared" ca="1" si="15"/>
        <v>3.689714597894779E-2</v>
      </c>
      <c r="J23" s="43">
        <f t="shared" ca="1" si="15"/>
        <v>2.3232718776690441E-2</v>
      </c>
      <c r="K23" s="43">
        <f t="shared" ca="1" si="15"/>
        <v>1.3890408517225179E-2</v>
      </c>
      <c r="L23" s="43"/>
      <c r="M23" s="43">
        <f t="shared" ca="1" si="3"/>
        <v>1.27315056633341E-2</v>
      </c>
      <c r="N23" s="43">
        <f t="shared" ca="1" si="4"/>
        <v>1.6836807252067838E-2</v>
      </c>
      <c r="O23" s="43">
        <f t="shared" ca="1" si="5"/>
        <v>0.75617101702999312</v>
      </c>
      <c r="P23" s="43"/>
      <c r="Q23" s="35">
        <f t="shared" si="11"/>
        <v>17</v>
      </c>
      <c r="R23" s="35">
        <f t="shared" ca="1" si="6"/>
        <v>5.3435958426269303E-2</v>
      </c>
      <c r="S23" s="35">
        <f t="shared" ca="1" si="6"/>
        <v>0.13385846071756441</v>
      </c>
      <c r="T23" s="35">
        <f t="shared" ca="1" si="6"/>
        <v>5.1371992614798495E-2</v>
      </c>
      <c r="U23" s="35">
        <f t="shared" ca="1" si="6"/>
        <v>8.2143503512048383E-2</v>
      </c>
      <c r="V23" s="35">
        <f t="shared" ca="1" si="6"/>
        <v>1.8712612542877718E-2</v>
      </c>
      <c r="W23" s="35">
        <f t="shared" ca="1" si="6"/>
        <v>0.23723544969819788</v>
      </c>
      <c r="X23" s="35">
        <f t="shared" ca="1" si="6"/>
        <v>0.16154165615897675</v>
      </c>
      <c r="Y23" s="35">
        <f t="shared" ca="1" si="6"/>
        <v>7.0527273415515498E-2</v>
      </c>
      <c r="Z23" s="35">
        <f t="shared" ca="1" si="6"/>
        <v>0.11010342785990784</v>
      </c>
      <c r="AA23" s="35">
        <f t="shared" ca="1" si="6"/>
        <v>4.731488926560793E-2</v>
      </c>
      <c r="AC23" s="43">
        <f t="shared" si="12"/>
        <v>17</v>
      </c>
      <c r="AD23" s="43">
        <f t="shared" ca="1" si="7"/>
        <v>9.6624522421176404E-2</v>
      </c>
      <c r="AE23" s="43">
        <f t="shared" ca="1" si="8"/>
        <v>6.5709148379025362E-2</v>
      </c>
      <c r="AF23" s="43">
        <f t="shared" ca="1" si="9"/>
        <v>1.4704881253950228</v>
      </c>
    </row>
    <row r="24" spans="1:32">
      <c r="A24" s="35">
        <f t="shared" si="10"/>
        <v>18</v>
      </c>
      <c r="B24" s="35">
        <f t="shared" ref="B24:K37" ca="1" si="16">NORMINV(RAND(),0,$C$3)</f>
        <v>2.5867888145126697E-2</v>
      </c>
      <c r="C24" s="35">
        <f t="shared" ca="1" si="16"/>
        <v>-4.9013031219324729E-3</v>
      </c>
      <c r="D24" s="35">
        <f t="shared" ca="1" si="16"/>
        <v>-2.6361301641197165E-2</v>
      </c>
      <c r="E24" s="35">
        <f t="shared" ca="1" si="16"/>
        <v>1.5995662284033828E-2</v>
      </c>
      <c r="F24" s="35">
        <f t="shared" ca="1" si="16"/>
        <v>-1.7737839226864702E-2</v>
      </c>
      <c r="G24" s="35">
        <f t="shared" ca="1" si="16"/>
        <v>-2.6001494186838575E-3</v>
      </c>
      <c r="H24" s="35">
        <f t="shared" ca="1" si="16"/>
        <v>9.2203037000965606E-4</v>
      </c>
      <c r="I24" s="35">
        <f t="shared" ca="1" si="16"/>
        <v>-4.3580784407379284E-3</v>
      </c>
      <c r="J24" s="35">
        <f t="shared" ca="1" si="16"/>
        <v>-3.4375459246131126E-2</v>
      </c>
      <c r="K24" s="35">
        <f t="shared" ca="1" si="16"/>
        <v>2.6318579803097323E-2</v>
      </c>
      <c r="M24" s="35">
        <f t="shared" ca="1" si="3"/>
        <v>-2.1229970493279746E-3</v>
      </c>
      <c r="N24" s="35">
        <f t="shared" ca="1" si="4"/>
        <v>2.0587086640689208E-2</v>
      </c>
      <c r="O24" s="35">
        <f t="shared" ca="1" si="5"/>
        <v>-0.10312275293639614</v>
      </c>
      <c r="Q24" s="35">
        <f t="shared" si="11"/>
        <v>18</v>
      </c>
      <c r="R24" s="35">
        <f t="shared" ref="R24:AA37" ca="1" si="17">B24+R23</f>
        <v>7.9303846571395997E-2</v>
      </c>
      <c r="S24" s="35">
        <f t="shared" ca="1" si="17"/>
        <v>0.12895715759563195</v>
      </c>
      <c r="T24" s="35">
        <f t="shared" ca="1" si="17"/>
        <v>2.501069097360133E-2</v>
      </c>
      <c r="U24" s="35">
        <f t="shared" ca="1" si="17"/>
        <v>9.8139165796082214E-2</v>
      </c>
      <c r="V24" s="35">
        <f t="shared" ca="1" si="17"/>
        <v>9.7477331601301606E-4</v>
      </c>
      <c r="W24" s="35">
        <f t="shared" ca="1" si="17"/>
        <v>0.23463530027951401</v>
      </c>
      <c r="X24" s="35">
        <f t="shared" ca="1" si="17"/>
        <v>0.16246368652898641</v>
      </c>
      <c r="Y24" s="35">
        <f t="shared" ca="1" si="17"/>
        <v>6.6169194974777565E-2</v>
      </c>
      <c r="Z24" s="35">
        <f t="shared" ca="1" si="17"/>
        <v>7.5727968613776717E-2</v>
      </c>
      <c r="AA24" s="35">
        <f t="shared" ca="1" si="17"/>
        <v>7.3633469068705257E-2</v>
      </c>
      <c r="AC24" s="35">
        <f t="shared" si="12"/>
        <v>18</v>
      </c>
      <c r="AD24" s="35">
        <f t="shared" ca="1" si="7"/>
        <v>9.4501525371848444E-2</v>
      </c>
      <c r="AE24" s="35">
        <f t="shared" ca="1" si="8"/>
        <v>6.737506565502159E-2</v>
      </c>
      <c r="AF24" s="35">
        <f t="shared" ca="1" si="9"/>
        <v>1.4026186758128238</v>
      </c>
    </row>
    <row r="25" spans="1:32">
      <c r="A25" s="35">
        <f t="shared" si="10"/>
        <v>19</v>
      </c>
      <c r="B25" s="35">
        <f t="shared" ca="1" si="16"/>
        <v>-1.2295281199413556E-3</v>
      </c>
      <c r="C25" s="35">
        <f t="shared" ca="1" si="16"/>
        <v>2.5134946578364951E-2</v>
      </c>
      <c r="D25" s="35">
        <f t="shared" ca="1" si="16"/>
        <v>-3.0569664615026543E-2</v>
      </c>
      <c r="E25" s="35">
        <f t="shared" ca="1" si="16"/>
        <v>1.6614959126378559E-2</v>
      </c>
      <c r="F25" s="35">
        <f t="shared" ca="1" si="16"/>
        <v>1.2645705361473759E-2</v>
      </c>
      <c r="G25" s="35">
        <f t="shared" ca="1" si="16"/>
        <v>-2.0419585007845839E-2</v>
      </c>
      <c r="H25" s="35">
        <f t="shared" ca="1" si="16"/>
        <v>2.621014702416399E-2</v>
      </c>
      <c r="I25" s="35">
        <f t="shared" ca="1" si="16"/>
        <v>-6.1358637521218345E-3</v>
      </c>
      <c r="J25" s="35">
        <f t="shared" ca="1" si="16"/>
        <v>2.0806744378026536E-2</v>
      </c>
      <c r="K25" s="35">
        <f t="shared" ca="1" si="16"/>
        <v>1.9728024823381239E-3</v>
      </c>
      <c r="M25" s="35">
        <f t="shared" ca="1" si="3"/>
        <v>4.5030663455810343E-3</v>
      </c>
      <c r="N25" s="35">
        <f t="shared" ca="1" si="4"/>
        <v>1.9377446751474247E-2</v>
      </c>
      <c r="O25" s="35">
        <f t="shared" ca="1" si="5"/>
        <v>0.2323869807686835</v>
      </c>
      <c r="Q25" s="35">
        <f t="shared" si="11"/>
        <v>19</v>
      </c>
      <c r="R25" s="35">
        <f t="shared" ca="1" si="17"/>
        <v>7.8074318451454641E-2</v>
      </c>
      <c r="S25" s="35">
        <f t="shared" ca="1" si="17"/>
        <v>0.15409210417399691</v>
      </c>
      <c r="T25" s="35">
        <f t="shared" ca="1" si="17"/>
        <v>-5.5589736414252133E-3</v>
      </c>
      <c r="U25" s="35">
        <f t="shared" ca="1" si="17"/>
        <v>0.11475412492246077</v>
      </c>
      <c r="V25" s="35">
        <f t="shared" ca="1" si="17"/>
        <v>1.3620478677486775E-2</v>
      </c>
      <c r="W25" s="35">
        <f t="shared" ca="1" si="17"/>
        <v>0.21421571527166816</v>
      </c>
      <c r="X25" s="35">
        <f t="shared" ca="1" si="17"/>
        <v>0.1886738335531504</v>
      </c>
      <c r="Y25" s="35">
        <f t="shared" ca="1" si="17"/>
        <v>6.0033331222655729E-2</v>
      </c>
      <c r="Z25" s="35">
        <f t="shared" ca="1" si="17"/>
        <v>9.6534712991803245E-2</v>
      </c>
      <c r="AA25" s="35">
        <f t="shared" ca="1" si="17"/>
        <v>7.560627155104338E-2</v>
      </c>
      <c r="AC25" s="35">
        <f t="shared" si="12"/>
        <v>19</v>
      </c>
      <c r="AD25" s="35">
        <f t="shared" ca="1" si="7"/>
        <v>9.9004591717429494E-2</v>
      </c>
      <c r="AE25" s="35">
        <f t="shared" ca="1" si="8"/>
        <v>7.0970464027175079E-2</v>
      </c>
      <c r="AF25" s="35">
        <f t="shared" ca="1" si="9"/>
        <v>1.3950111933820801</v>
      </c>
    </row>
    <row r="26" spans="1:32">
      <c r="A26" s="35">
        <f t="shared" si="10"/>
        <v>20</v>
      </c>
      <c r="B26" s="35">
        <f t="shared" ca="1" si="16"/>
        <v>1.8275482679862478E-2</v>
      </c>
      <c r="C26" s="35">
        <f t="shared" ca="1" si="16"/>
        <v>4.6661202456762972E-3</v>
      </c>
      <c r="D26" s="35">
        <f t="shared" ca="1" si="16"/>
        <v>6.9761557470124124E-3</v>
      </c>
      <c r="E26" s="35">
        <f t="shared" ca="1" si="16"/>
        <v>1.7859220464124234E-2</v>
      </c>
      <c r="F26" s="35">
        <f t="shared" ca="1" si="16"/>
        <v>-1.5653290420170603E-2</v>
      </c>
      <c r="G26" s="35">
        <f t="shared" ca="1" si="16"/>
        <v>-2.3957718651912922E-2</v>
      </c>
      <c r="H26" s="35">
        <f t="shared" ca="1" si="16"/>
        <v>2.014191482259621E-2</v>
      </c>
      <c r="I26" s="35">
        <f t="shared" ca="1" si="16"/>
        <v>3.6549663821562065E-2</v>
      </c>
      <c r="J26" s="35">
        <f t="shared" ca="1" si="16"/>
        <v>4.0987718964868676E-3</v>
      </c>
      <c r="K26" s="35">
        <f t="shared" ca="1" si="16"/>
        <v>-5.08343549507328E-3</v>
      </c>
      <c r="M26" s="35">
        <f t="shared" ca="1" si="3"/>
        <v>6.3872885110163747E-3</v>
      </c>
      <c r="N26" s="35">
        <f t="shared" ca="1" si="4"/>
        <v>1.8008095692883863E-2</v>
      </c>
      <c r="O26" s="35">
        <f t="shared" ca="1" si="5"/>
        <v>0.35468983616854038</v>
      </c>
      <c r="Q26" s="35">
        <f t="shared" si="11"/>
        <v>20</v>
      </c>
      <c r="R26" s="35">
        <f t="shared" ca="1" si="17"/>
        <v>9.6349801131317123E-2</v>
      </c>
      <c r="S26" s="35">
        <f t="shared" ca="1" si="17"/>
        <v>0.15875822441967322</v>
      </c>
      <c r="T26" s="35">
        <f t="shared" ca="1" si="17"/>
        <v>1.417182105587199E-3</v>
      </c>
      <c r="U26" s="35">
        <f t="shared" ca="1" si="17"/>
        <v>0.13261334538658501</v>
      </c>
      <c r="V26" s="35">
        <f t="shared" ca="1" si="17"/>
        <v>-2.0328117426838283E-3</v>
      </c>
      <c r="W26" s="35">
        <f t="shared" ca="1" si="17"/>
        <v>0.19025799661975523</v>
      </c>
      <c r="X26" s="35">
        <f t="shared" ca="1" si="17"/>
        <v>0.20881574837574662</v>
      </c>
      <c r="Y26" s="35">
        <f t="shared" ca="1" si="17"/>
        <v>9.6582995044217801E-2</v>
      </c>
      <c r="Z26" s="35">
        <f t="shared" ca="1" si="17"/>
        <v>0.10063348488829012</v>
      </c>
      <c r="AA26" s="35">
        <f t="shared" ca="1" si="17"/>
        <v>7.0522836055970095E-2</v>
      </c>
      <c r="AC26" s="35">
        <f t="shared" si="12"/>
        <v>20</v>
      </c>
      <c r="AD26" s="35">
        <f t="shared" ca="1" si="7"/>
        <v>0.10539188022844588</v>
      </c>
      <c r="AE26" s="35">
        <f t="shared" ca="1" si="8"/>
        <v>7.0896152212404959E-2</v>
      </c>
      <c r="AF26" s="35">
        <f t="shared" ca="1" si="9"/>
        <v>1.4865669989069601</v>
      </c>
    </row>
    <row r="27" spans="1:32">
      <c r="A27" s="35">
        <f t="shared" si="10"/>
        <v>21</v>
      </c>
      <c r="B27" s="35">
        <f t="shared" ca="1" si="16"/>
        <v>4.4742080700779134E-3</v>
      </c>
      <c r="C27" s="35">
        <f t="shared" ca="1" si="16"/>
        <v>-5.3739923176972775E-3</v>
      </c>
      <c r="D27" s="35">
        <f t="shared" ca="1" si="16"/>
        <v>-1.7105274593065909E-2</v>
      </c>
      <c r="E27" s="35">
        <f t="shared" ca="1" si="16"/>
        <v>-2.9956694047669048E-2</v>
      </c>
      <c r="F27" s="35">
        <f t="shared" ca="1" si="16"/>
        <v>2.3742406763775814E-2</v>
      </c>
      <c r="G27" s="35">
        <f t="shared" ca="1" si="16"/>
        <v>-3.1203915830796625E-2</v>
      </c>
      <c r="H27" s="35">
        <f t="shared" ca="1" si="16"/>
        <v>4.1072607292871821E-2</v>
      </c>
      <c r="I27" s="35">
        <f t="shared" ca="1" si="16"/>
        <v>1.5015937338388718E-2</v>
      </c>
      <c r="J27" s="35">
        <f t="shared" ca="1" si="16"/>
        <v>-2.2952239926585953E-2</v>
      </c>
      <c r="K27" s="35">
        <f t="shared" ca="1" si="16"/>
        <v>-3.614942399974069E-3</v>
      </c>
      <c r="M27" s="35">
        <f t="shared" ca="1" si="3"/>
        <v>-2.590189965067461E-3</v>
      </c>
      <c r="N27" s="35">
        <f t="shared" ca="1" si="4"/>
        <v>2.3947855947182649E-2</v>
      </c>
      <c r="O27" s="35">
        <f t="shared" ca="1" si="5"/>
        <v>-0.10815957682308443</v>
      </c>
      <c r="Q27" s="35">
        <f t="shared" si="11"/>
        <v>21</v>
      </c>
      <c r="R27" s="35">
        <f t="shared" ca="1" si="17"/>
        <v>0.10082400920139503</v>
      </c>
      <c r="S27" s="35">
        <f t="shared" ca="1" si="17"/>
        <v>0.15338423210197594</v>
      </c>
      <c r="T27" s="35">
        <f t="shared" ca="1" si="17"/>
        <v>-1.5688092487478711E-2</v>
      </c>
      <c r="U27" s="35">
        <f t="shared" ca="1" si="17"/>
        <v>0.10265665133891597</v>
      </c>
      <c r="V27" s="35">
        <f t="shared" ca="1" si="17"/>
        <v>2.1709595021091987E-2</v>
      </c>
      <c r="W27" s="35">
        <f t="shared" ca="1" si="17"/>
        <v>0.15905408078895861</v>
      </c>
      <c r="X27" s="35">
        <f t="shared" ca="1" si="17"/>
        <v>0.24988835566861844</v>
      </c>
      <c r="Y27" s="35">
        <f t="shared" ca="1" si="17"/>
        <v>0.11159893238260651</v>
      </c>
      <c r="Z27" s="35">
        <f t="shared" ca="1" si="17"/>
        <v>7.7681244961704171E-2</v>
      </c>
      <c r="AA27" s="35">
        <f t="shared" ca="1" si="17"/>
        <v>6.6907893655996031E-2</v>
      </c>
      <c r="AC27" s="35">
        <f t="shared" si="12"/>
        <v>21</v>
      </c>
      <c r="AD27" s="35">
        <f t="shared" ca="1" si="7"/>
        <v>0.1028016902633784</v>
      </c>
      <c r="AE27" s="35">
        <f t="shared" ca="1" si="8"/>
        <v>7.4516138282240352E-2</v>
      </c>
      <c r="AF27" s="35">
        <f t="shared" ca="1" si="9"/>
        <v>1.379589611501371</v>
      </c>
    </row>
    <row r="28" spans="1:32">
      <c r="A28" s="35">
        <f t="shared" si="10"/>
        <v>22</v>
      </c>
      <c r="B28" s="35">
        <f t="shared" ca="1" si="16"/>
        <v>4.3024902386416056E-2</v>
      </c>
      <c r="C28" s="35">
        <f t="shared" ca="1" si="16"/>
        <v>1.2210070934358783E-2</v>
      </c>
      <c r="D28" s="35">
        <f t="shared" ca="1" si="16"/>
        <v>4.7746359226529542E-3</v>
      </c>
      <c r="E28" s="35">
        <f t="shared" ca="1" si="16"/>
        <v>-2.7898843336812518E-3</v>
      </c>
      <c r="F28" s="35">
        <f t="shared" ca="1" si="16"/>
        <v>-3.3551432949493229E-4</v>
      </c>
      <c r="G28" s="35">
        <f t="shared" ca="1" si="16"/>
        <v>-2.1409021588034989E-2</v>
      </c>
      <c r="H28" s="35">
        <f t="shared" ca="1" si="16"/>
        <v>-6.2835057012779342E-3</v>
      </c>
      <c r="I28" s="35">
        <f t="shared" ca="1" si="16"/>
        <v>-1.3601439143280799E-2</v>
      </c>
      <c r="J28" s="35">
        <f t="shared" ca="1" si="16"/>
        <v>2.2790329769978707E-2</v>
      </c>
      <c r="K28" s="35">
        <f t="shared" ca="1" si="16"/>
        <v>-1.9929153575396635E-2</v>
      </c>
      <c r="M28" s="35">
        <f t="shared" ca="1" si="3"/>
        <v>1.8451420342239957E-3</v>
      </c>
      <c r="N28" s="35">
        <f t="shared" ca="1" si="4"/>
        <v>1.9989646843225951E-2</v>
      </c>
      <c r="O28" s="35">
        <f t="shared" ca="1" si="5"/>
        <v>9.2304884057982928E-2</v>
      </c>
      <c r="Q28" s="35">
        <f t="shared" si="11"/>
        <v>22</v>
      </c>
      <c r="R28" s="35">
        <f t="shared" ca="1" si="17"/>
        <v>0.1438489115878111</v>
      </c>
      <c r="S28" s="35">
        <f t="shared" ca="1" si="17"/>
        <v>0.16559430303633471</v>
      </c>
      <c r="T28" s="35">
        <f t="shared" ca="1" si="17"/>
        <v>-1.0913456564825758E-2</v>
      </c>
      <c r="U28" s="35">
        <f t="shared" ca="1" si="17"/>
        <v>9.9866767005234711E-2</v>
      </c>
      <c r="V28" s="35">
        <f t="shared" ca="1" si="17"/>
        <v>2.1374080691597054E-2</v>
      </c>
      <c r="W28" s="35">
        <f t="shared" ca="1" si="17"/>
        <v>0.13764505920092363</v>
      </c>
      <c r="X28" s="35">
        <f t="shared" ca="1" si="17"/>
        <v>0.2436048499673405</v>
      </c>
      <c r="Y28" s="35">
        <f t="shared" ca="1" si="17"/>
        <v>9.7997493239325717E-2</v>
      </c>
      <c r="Z28" s="35">
        <f t="shared" ca="1" si="17"/>
        <v>0.10047157473168288</v>
      </c>
      <c r="AA28" s="35">
        <f t="shared" ca="1" si="17"/>
        <v>4.6978740080599393E-2</v>
      </c>
      <c r="AC28" s="35">
        <f t="shared" si="12"/>
        <v>22</v>
      </c>
      <c r="AD28" s="35">
        <f t="shared" ca="1" si="7"/>
        <v>0.10464683229760238</v>
      </c>
      <c r="AE28" s="35">
        <f t="shared" ca="1" si="8"/>
        <v>7.404821759081924E-2</v>
      </c>
      <c r="AF28" s="35">
        <f t="shared" ca="1" si="9"/>
        <v>1.4132255400915534</v>
      </c>
    </row>
    <row r="29" spans="1:32">
      <c r="A29" s="35">
        <f t="shared" si="10"/>
        <v>23</v>
      </c>
      <c r="B29" s="35">
        <f t="shared" ca="1" si="16"/>
        <v>4.7430429740828978E-2</v>
      </c>
      <c r="C29" s="35">
        <f t="shared" ca="1" si="16"/>
        <v>-1.8680009044052214E-2</v>
      </c>
      <c r="D29" s="35">
        <f t="shared" ca="1" si="16"/>
        <v>9.1992645003990663E-3</v>
      </c>
      <c r="E29" s="35">
        <f t="shared" ca="1" si="16"/>
        <v>7.7203645961750377E-3</v>
      </c>
      <c r="F29" s="35">
        <f t="shared" ca="1" si="16"/>
        <v>1.0520463212329285E-2</v>
      </c>
      <c r="G29" s="35">
        <f t="shared" ca="1" si="16"/>
        <v>6.2640384862142672E-3</v>
      </c>
      <c r="H29" s="35">
        <f t="shared" ca="1" si="16"/>
        <v>1.8916545052036812E-2</v>
      </c>
      <c r="I29" s="35">
        <f t="shared" ca="1" si="16"/>
        <v>7.6307057269296508E-3</v>
      </c>
      <c r="J29" s="35">
        <f t="shared" ca="1" si="16"/>
        <v>-3.5816473821460762E-2</v>
      </c>
      <c r="K29" s="35">
        <f t="shared" ca="1" si="16"/>
        <v>7.1429732509163861E-3</v>
      </c>
      <c r="M29" s="35">
        <f t="shared" ca="1" si="3"/>
        <v>6.0328301700316523E-3</v>
      </c>
      <c r="N29" s="35">
        <f t="shared" ca="1" si="4"/>
        <v>2.1803903922487249E-2</v>
      </c>
      <c r="O29" s="35">
        <f t="shared" ca="1" si="5"/>
        <v>0.27668578028404123</v>
      </c>
      <c r="Q29" s="35">
        <f t="shared" si="11"/>
        <v>23</v>
      </c>
      <c r="R29" s="35">
        <f t="shared" ca="1" si="17"/>
        <v>0.19127934132864008</v>
      </c>
      <c r="S29" s="35">
        <f t="shared" ca="1" si="17"/>
        <v>0.14691429399228251</v>
      </c>
      <c r="T29" s="35">
        <f t="shared" ca="1" si="17"/>
        <v>-1.7141920644266912E-3</v>
      </c>
      <c r="U29" s="35">
        <f t="shared" ca="1" si="17"/>
        <v>0.10758713160140974</v>
      </c>
      <c r="V29" s="35">
        <f t="shared" ca="1" si="17"/>
        <v>3.1894543903926341E-2</v>
      </c>
      <c r="W29" s="35">
        <f t="shared" ca="1" si="17"/>
        <v>0.14390909768713789</v>
      </c>
      <c r="X29" s="35">
        <f t="shared" ca="1" si="17"/>
        <v>0.26252139501937732</v>
      </c>
      <c r="Y29" s="35">
        <f t="shared" ca="1" si="17"/>
        <v>0.10562819896625537</v>
      </c>
      <c r="Z29" s="35">
        <f t="shared" ca="1" si="17"/>
        <v>6.4655100910222113E-2</v>
      </c>
      <c r="AA29" s="35">
        <f t="shared" ca="1" si="17"/>
        <v>5.4121713331515782E-2</v>
      </c>
      <c r="AC29" s="35">
        <f t="shared" si="12"/>
        <v>23</v>
      </c>
      <c r="AD29" s="35">
        <f t="shared" ca="1" si="7"/>
        <v>0.11067966246763405</v>
      </c>
      <c r="AE29" s="35">
        <f t="shared" ca="1" si="8"/>
        <v>7.899436000607063E-2</v>
      </c>
      <c r="AF29" s="35">
        <f t="shared" ca="1" si="9"/>
        <v>1.4011084140580219</v>
      </c>
    </row>
    <row r="30" spans="1:32">
      <c r="A30" s="35">
        <f t="shared" si="10"/>
        <v>24</v>
      </c>
      <c r="B30" s="35">
        <f t="shared" ca="1" si="16"/>
        <v>1.0963911824042492E-2</v>
      </c>
      <c r="C30" s="35">
        <f t="shared" ca="1" si="16"/>
        <v>6.9394700363991195E-3</v>
      </c>
      <c r="D30" s="35">
        <f t="shared" ca="1" si="16"/>
        <v>2.1495043705597346E-2</v>
      </c>
      <c r="E30" s="35">
        <f t="shared" ca="1" si="16"/>
        <v>6.2779844064936542E-3</v>
      </c>
      <c r="F30" s="35">
        <f t="shared" ca="1" si="16"/>
        <v>8.5307956451629221E-3</v>
      </c>
      <c r="G30" s="35">
        <f t="shared" ca="1" si="16"/>
        <v>-1.3257557883024615E-2</v>
      </c>
      <c r="H30" s="35">
        <f t="shared" ca="1" si="16"/>
        <v>-6.188852948573016E-3</v>
      </c>
      <c r="I30" s="35">
        <f t="shared" ca="1" si="16"/>
        <v>4.2546759237165176E-3</v>
      </c>
      <c r="J30" s="35">
        <f t="shared" ca="1" si="16"/>
        <v>5.2213681113005596E-3</v>
      </c>
      <c r="K30" s="35">
        <f t="shared" ca="1" si="16"/>
        <v>2.2307793568973132E-2</v>
      </c>
      <c r="M30" s="35">
        <f t="shared" ca="1" si="3"/>
        <v>6.6544632390088121E-3</v>
      </c>
      <c r="N30" s="35">
        <f t="shared" ca="1" si="4"/>
        <v>1.083634117863384E-2</v>
      </c>
      <c r="O30" s="35">
        <f t="shared" ca="1" si="5"/>
        <v>0.61408764538804916</v>
      </c>
      <c r="Q30" s="35">
        <f t="shared" si="11"/>
        <v>24</v>
      </c>
      <c r="R30" s="35">
        <f t="shared" ca="1" si="17"/>
        <v>0.20224325315268257</v>
      </c>
      <c r="S30" s="35">
        <f t="shared" ca="1" si="17"/>
        <v>0.15385376402868162</v>
      </c>
      <c r="T30" s="35">
        <f t="shared" ca="1" si="17"/>
        <v>1.9780851641170653E-2</v>
      </c>
      <c r="U30" s="35">
        <f t="shared" ca="1" si="17"/>
        <v>0.1138651160079034</v>
      </c>
      <c r="V30" s="35">
        <f t="shared" ca="1" si="17"/>
        <v>4.0425339549089265E-2</v>
      </c>
      <c r="W30" s="35">
        <f t="shared" ca="1" si="17"/>
        <v>0.13065153980411326</v>
      </c>
      <c r="X30" s="35">
        <f t="shared" ca="1" si="17"/>
        <v>0.2563325420708043</v>
      </c>
      <c r="Y30" s="35">
        <f t="shared" ca="1" si="17"/>
        <v>0.10988287488997189</v>
      </c>
      <c r="Z30" s="35">
        <f t="shared" ca="1" si="17"/>
        <v>6.9876469021522669E-2</v>
      </c>
      <c r="AA30" s="35">
        <f t="shared" ca="1" si="17"/>
        <v>7.6429506900488914E-2</v>
      </c>
      <c r="AC30" s="35">
        <f t="shared" si="12"/>
        <v>24</v>
      </c>
      <c r="AD30" s="35">
        <f t="shared" ca="1" si="7"/>
        <v>0.11733412570664285</v>
      </c>
      <c r="AE30" s="35">
        <f t="shared" ca="1" si="8"/>
        <v>7.2622105626525796E-2</v>
      </c>
      <c r="AF30" s="35">
        <f t="shared" ca="1" si="9"/>
        <v>1.6156805795477465</v>
      </c>
    </row>
    <row r="31" spans="1:32">
      <c r="A31" s="35">
        <f t="shared" si="10"/>
        <v>25</v>
      </c>
      <c r="B31" s="35">
        <f t="shared" ca="1" si="16"/>
        <v>4.4781285251265748E-2</v>
      </c>
      <c r="C31" s="35">
        <f t="shared" ca="1" si="16"/>
        <v>3.1224710145888405E-2</v>
      </c>
      <c r="D31" s="35">
        <f t="shared" ca="1" si="16"/>
        <v>3.0280444477009524E-3</v>
      </c>
      <c r="E31" s="35">
        <f t="shared" ca="1" si="16"/>
        <v>-1.4504140639722437E-2</v>
      </c>
      <c r="F31" s="35">
        <f t="shared" ca="1" si="16"/>
        <v>4.1126671310748953E-3</v>
      </c>
      <c r="G31" s="35">
        <f t="shared" ca="1" si="16"/>
        <v>-1.2794724848785355E-2</v>
      </c>
      <c r="H31" s="35">
        <f t="shared" ca="1" si="16"/>
        <v>-4.481129425875495E-2</v>
      </c>
      <c r="I31" s="35">
        <f t="shared" ca="1" si="16"/>
        <v>-1.2027999651377345E-2</v>
      </c>
      <c r="J31" s="35">
        <f t="shared" ca="1" si="16"/>
        <v>-1.7763545039895079E-2</v>
      </c>
      <c r="K31" s="35">
        <f t="shared" ca="1" si="16"/>
        <v>3.8794346164981587E-3</v>
      </c>
      <c r="M31" s="35">
        <f t="shared" ca="1" si="3"/>
        <v>-1.4875562846107006E-3</v>
      </c>
      <c r="N31" s="35">
        <f t="shared" ca="1" si="4"/>
        <v>2.5476992612723046E-2</v>
      </c>
      <c r="O31" s="35">
        <f t="shared" ca="1" si="5"/>
        <v>-5.8388221373814136E-2</v>
      </c>
      <c r="Q31" s="35">
        <f t="shared" si="11"/>
        <v>25</v>
      </c>
      <c r="R31" s="35">
        <f t="shared" ca="1" si="17"/>
        <v>0.24702453840394833</v>
      </c>
      <c r="S31" s="35">
        <f t="shared" ca="1" si="17"/>
        <v>0.18507847417457002</v>
      </c>
      <c r="T31" s="35">
        <f t="shared" ca="1" si="17"/>
        <v>2.2808896088871607E-2</v>
      </c>
      <c r="U31" s="35">
        <f t="shared" ca="1" si="17"/>
        <v>9.9360975368180962E-2</v>
      </c>
      <c r="V31" s="35">
        <f t="shared" ca="1" si="17"/>
        <v>4.4538006680164159E-2</v>
      </c>
      <c r="W31" s="35">
        <f t="shared" ca="1" si="17"/>
        <v>0.1178568149553279</v>
      </c>
      <c r="X31" s="35">
        <f t="shared" ca="1" si="17"/>
        <v>0.21152124781204934</v>
      </c>
      <c r="Y31" s="35">
        <f t="shared" ca="1" si="17"/>
        <v>9.7854875238594541E-2</v>
      </c>
      <c r="Z31" s="35">
        <f t="shared" ca="1" si="17"/>
        <v>5.211292398162759E-2</v>
      </c>
      <c r="AA31" s="35">
        <f t="shared" ca="1" si="17"/>
        <v>8.0308941516987073E-2</v>
      </c>
      <c r="AC31" s="35">
        <f t="shared" si="12"/>
        <v>25</v>
      </c>
      <c r="AD31" s="35">
        <f t="shared" ca="1" si="7"/>
        <v>0.11584656942203217</v>
      </c>
      <c r="AE31" s="35">
        <f t="shared" ca="1" si="8"/>
        <v>7.5144082019308084E-2</v>
      </c>
      <c r="AF31" s="35">
        <f t="shared" ca="1" si="9"/>
        <v>1.5416592539152409</v>
      </c>
    </row>
    <row r="32" spans="1:32">
      <c r="A32" s="35">
        <f t="shared" si="10"/>
        <v>26</v>
      </c>
      <c r="B32" s="35">
        <f t="shared" ca="1" si="16"/>
        <v>-8.4546940065380743E-3</v>
      </c>
      <c r="C32" s="35">
        <f t="shared" ca="1" si="16"/>
        <v>1.6209137090321547E-2</v>
      </c>
      <c r="D32" s="35">
        <f t="shared" ca="1" si="16"/>
        <v>2.6636329122836514E-4</v>
      </c>
      <c r="E32" s="35">
        <f t="shared" ca="1" si="16"/>
        <v>1.7426703724589359E-2</v>
      </c>
      <c r="F32" s="35">
        <f t="shared" ca="1" si="16"/>
        <v>1.2571761417158184E-2</v>
      </c>
      <c r="G32" s="35">
        <f t="shared" ca="1" si="16"/>
        <v>1.0716925292578909E-2</v>
      </c>
      <c r="H32" s="35">
        <f t="shared" ca="1" si="16"/>
        <v>-2.1682230644913944E-3</v>
      </c>
      <c r="I32" s="35">
        <f t="shared" ca="1" si="16"/>
        <v>-2.4848062620252513E-3</v>
      </c>
      <c r="J32" s="35">
        <f t="shared" ca="1" si="16"/>
        <v>2.8334141378738537E-2</v>
      </c>
      <c r="K32" s="35">
        <f t="shared" ca="1" si="16"/>
        <v>-4.470692824990407E-2</v>
      </c>
      <c r="M32" s="35">
        <f t="shared" ca="1" si="3"/>
        <v>2.7710380611656099E-3</v>
      </c>
      <c r="N32" s="35">
        <f t="shared" ca="1" si="4"/>
        <v>2.0128759238094426E-2</v>
      </c>
      <c r="O32" s="35">
        <f t="shared" ca="1" si="5"/>
        <v>0.13766561706005789</v>
      </c>
      <c r="Q32" s="35">
        <f t="shared" si="11"/>
        <v>26</v>
      </c>
      <c r="R32" s="35">
        <f t="shared" ca="1" si="17"/>
        <v>0.23856984439741025</v>
      </c>
      <c r="S32" s="35">
        <f t="shared" ca="1" si="17"/>
        <v>0.20128761126489156</v>
      </c>
      <c r="T32" s="35">
        <f t="shared" ca="1" si="17"/>
        <v>2.3075259380099973E-2</v>
      </c>
      <c r="U32" s="35">
        <f t="shared" ca="1" si="17"/>
        <v>0.11678767909277032</v>
      </c>
      <c r="V32" s="35">
        <f t="shared" ca="1" si="17"/>
        <v>5.7109768097322343E-2</v>
      </c>
      <c r="W32" s="35">
        <f t="shared" ca="1" si="17"/>
        <v>0.12857374024790683</v>
      </c>
      <c r="X32" s="35">
        <f t="shared" ca="1" si="17"/>
        <v>0.20935302474755796</v>
      </c>
      <c r="Y32" s="35">
        <f t="shared" ca="1" si="17"/>
        <v>9.5370068976569286E-2</v>
      </c>
      <c r="Z32" s="35">
        <f t="shared" ca="1" si="17"/>
        <v>8.0447065360366124E-2</v>
      </c>
      <c r="AA32" s="35">
        <f t="shared" ca="1" si="17"/>
        <v>3.5602013267083003E-2</v>
      </c>
      <c r="AC32" s="35">
        <f t="shared" si="12"/>
        <v>26</v>
      </c>
      <c r="AD32" s="35">
        <f t="shared" ca="1" si="7"/>
        <v>0.11861760748319776</v>
      </c>
      <c r="AE32" s="35">
        <f t="shared" ca="1" si="8"/>
        <v>7.5541629165104568E-2</v>
      </c>
      <c r="AF32" s="35">
        <f t="shared" ca="1" si="9"/>
        <v>1.5702283468621769</v>
      </c>
    </row>
    <row r="33" spans="1:32">
      <c r="A33" s="35">
        <f t="shared" si="10"/>
        <v>27</v>
      </c>
      <c r="B33" s="35">
        <f t="shared" ca="1" si="16"/>
        <v>-1.2001577693545484E-2</v>
      </c>
      <c r="C33" s="35">
        <f t="shared" ca="1" si="16"/>
        <v>-5.0161555229030971E-3</v>
      </c>
      <c r="D33" s="35">
        <f t="shared" ca="1" si="16"/>
        <v>5.0069960656295058E-3</v>
      </c>
      <c r="E33" s="35">
        <f t="shared" ca="1" si="16"/>
        <v>9.9702534428374543E-3</v>
      </c>
      <c r="F33" s="35">
        <f t="shared" ca="1" si="16"/>
        <v>3.2480163370305279E-2</v>
      </c>
      <c r="G33" s="35">
        <f t="shared" ca="1" si="16"/>
        <v>-1.6309475965410519E-2</v>
      </c>
      <c r="H33" s="35">
        <f t="shared" ca="1" si="16"/>
        <v>-1.1674838153542999E-2</v>
      </c>
      <c r="I33" s="35">
        <f t="shared" ca="1" si="16"/>
        <v>-2.0377220759839006E-2</v>
      </c>
      <c r="J33" s="35">
        <f t="shared" ca="1" si="16"/>
        <v>2.0404728240648998E-2</v>
      </c>
      <c r="K33" s="35">
        <f t="shared" ca="1" si="16"/>
        <v>-8.6729871361267401E-3</v>
      </c>
      <c r="M33" s="35">
        <f t="shared" ca="1" si="3"/>
        <v>-6.1901141119466061E-4</v>
      </c>
      <c r="N33" s="35">
        <f t="shared" ca="1" si="4"/>
        <v>1.7172039697914386E-2</v>
      </c>
      <c r="O33" s="35">
        <f t="shared" ca="1" si="5"/>
        <v>-3.6047634531723223E-2</v>
      </c>
      <c r="Q33" s="35">
        <f t="shared" si="11"/>
        <v>27</v>
      </c>
      <c r="R33" s="35">
        <f t="shared" ca="1" si="17"/>
        <v>0.22656826670386476</v>
      </c>
      <c r="S33" s="35">
        <f t="shared" ca="1" si="17"/>
        <v>0.19627145574198845</v>
      </c>
      <c r="T33" s="35">
        <f t="shared" ca="1" si="17"/>
        <v>2.8082255445729478E-2</v>
      </c>
      <c r="U33" s="35">
        <f t="shared" ca="1" si="17"/>
        <v>0.12675793253560777</v>
      </c>
      <c r="V33" s="35">
        <f t="shared" ca="1" si="17"/>
        <v>8.9589931467627615E-2</v>
      </c>
      <c r="W33" s="35">
        <f t="shared" ca="1" si="17"/>
        <v>0.11226426428249631</v>
      </c>
      <c r="X33" s="35">
        <f t="shared" ca="1" si="17"/>
        <v>0.19767818659401495</v>
      </c>
      <c r="Y33" s="35">
        <f t="shared" ca="1" si="17"/>
        <v>7.4992848216730273E-2</v>
      </c>
      <c r="Z33" s="35">
        <f t="shared" ca="1" si="17"/>
        <v>0.10085179360101512</v>
      </c>
      <c r="AA33" s="35">
        <f t="shared" ca="1" si="17"/>
        <v>2.6929026130956261E-2</v>
      </c>
      <c r="AC33" s="35">
        <f t="shared" si="12"/>
        <v>27</v>
      </c>
      <c r="AD33" s="35">
        <f t="shared" ca="1" si="7"/>
        <v>0.11799859607200311</v>
      </c>
      <c r="AE33" s="35">
        <f t="shared" ca="1" si="8"/>
        <v>6.9683119200165233E-2</v>
      </c>
      <c r="AF33" s="35">
        <f t="shared" ca="1" si="9"/>
        <v>1.6933598470678579</v>
      </c>
    </row>
    <row r="34" spans="1:32">
      <c r="A34" s="35">
        <f t="shared" si="10"/>
        <v>28</v>
      </c>
      <c r="B34" s="35">
        <f t="shared" ca="1" si="16"/>
        <v>-2.4955653380451274E-3</v>
      </c>
      <c r="C34" s="35">
        <f t="shared" ca="1" si="16"/>
        <v>2.1855674392812784E-2</v>
      </c>
      <c r="D34" s="35">
        <f t="shared" ca="1" si="16"/>
        <v>8.2012913997432061E-4</v>
      </c>
      <c r="E34" s="35">
        <f t="shared" ca="1" si="16"/>
        <v>1.7078099383730779E-2</v>
      </c>
      <c r="F34" s="35">
        <f t="shared" ca="1" si="16"/>
        <v>-1.295234824803369E-2</v>
      </c>
      <c r="G34" s="35">
        <f t="shared" ca="1" si="16"/>
        <v>-8.8528895773077893E-3</v>
      </c>
      <c r="H34" s="35">
        <f t="shared" ca="1" si="16"/>
        <v>4.1239452203500192E-2</v>
      </c>
      <c r="I34" s="35">
        <f t="shared" ca="1" si="16"/>
        <v>-6.5213369919513309E-3</v>
      </c>
      <c r="J34" s="35">
        <f t="shared" ca="1" si="16"/>
        <v>-2.0371826378659218E-3</v>
      </c>
      <c r="K34" s="35">
        <f t="shared" ca="1" si="16"/>
        <v>9.0889991283199089E-3</v>
      </c>
      <c r="M34" s="35">
        <f t="shared" ca="1" si="3"/>
        <v>5.7223031455134136E-3</v>
      </c>
      <c r="N34" s="35">
        <f t="shared" ca="1" si="4"/>
        <v>1.6749468178836595E-2</v>
      </c>
      <c r="O34" s="35">
        <f t="shared" ca="1" si="5"/>
        <v>0.34164088581294172</v>
      </c>
      <c r="Q34" s="35">
        <f t="shared" si="11"/>
        <v>28</v>
      </c>
      <c r="R34" s="35">
        <f t="shared" ca="1" si="17"/>
        <v>0.22407270136581964</v>
      </c>
      <c r="S34" s="35">
        <f t="shared" ca="1" si="17"/>
        <v>0.21812713013480123</v>
      </c>
      <c r="T34" s="35">
        <f t="shared" ca="1" si="17"/>
        <v>2.8902384585703798E-2</v>
      </c>
      <c r="U34" s="35">
        <f t="shared" ca="1" si="17"/>
        <v>0.14383603191933855</v>
      </c>
      <c r="V34" s="35">
        <f t="shared" ca="1" si="17"/>
        <v>7.6637583219593922E-2</v>
      </c>
      <c r="W34" s="35">
        <f t="shared" ca="1" si="17"/>
        <v>0.10341137470518852</v>
      </c>
      <c r="X34" s="35">
        <f t="shared" ca="1" si="17"/>
        <v>0.23891763879751515</v>
      </c>
      <c r="Y34" s="35">
        <f t="shared" ca="1" si="17"/>
        <v>6.8471511224778944E-2</v>
      </c>
      <c r="Z34" s="35">
        <f t="shared" ca="1" si="17"/>
        <v>9.8814610963149196E-2</v>
      </c>
      <c r="AA34" s="35">
        <f t="shared" ca="1" si="17"/>
        <v>3.6018025259276172E-2</v>
      </c>
      <c r="AC34" s="35">
        <f t="shared" si="12"/>
        <v>28</v>
      </c>
      <c r="AD34" s="35">
        <f t="shared" ca="1" si="7"/>
        <v>0.1237208992175165</v>
      </c>
      <c r="AE34" s="35">
        <f t="shared" ca="1" si="8"/>
        <v>7.8628808913831796E-2</v>
      </c>
      <c r="AF34" s="35">
        <f t="shared" ca="1" si="9"/>
        <v>1.5734805210276108</v>
      </c>
    </row>
    <row r="35" spans="1:32">
      <c r="A35" s="35">
        <f t="shared" si="10"/>
        <v>29</v>
      </c>
      <c r="B35" s="35">
        <f t="shared" ca="1" si="16"/>
        <v>-1.0501470736683529E-2</v>
      </c>
      <c r="C35" s="35">
        <f t="shared" ca="1" si="16"/>
        <v>5.0328429730810021E-3</v>
      </c>
      <c r="D35" s="35">
        <f t="shared" ca="1" si="16"/>
        <v>-7.5040317681419619E-3</v>
      </c>
      <c r="E35" s="35">
        <f t="shared" ca="1" si="16"/>
        <v>1.406684237359403E-2</v>
      </c>
      <c r="F35" s="35">
        <f t="shared" ca="1" si="16"/>
        <v>-2.8820165695455017E-3</v>
      </c>
      <c r="G35" s="35">
        <f t="shared" ca="1" si="16"/>
        <v>-1.0326546348411729E-2</v>
      </c>
      <c r="H35" s="35">
        <f t="shared" ca="1" si="16"/>
        <v>6.2230645625738048E-3</v>
      </c>
      <c r="I35" s="35">
        <f t="shared" ca="1" si="16"/>
        <v>6.6409051807186925E-3</v>
      </c>
      <c r="J35" s="35">
        <f t="shared" ca="1" si="16"/>
        <v>-3.9446344811183767E-2</v>
      </c>
      <c r="K35" s="35">
        <f t="shared" ca="1" si="16"/>
        <v>-4.8568936926742185E-3</v>
      </c>
      <c r="M35" s="35">
        <f t="shared" ca="1" si="3"/>
        <v>-4.3553648836673177E-3</v>
      </c>
      <c r="N35" s="35">
        <f t="shared" ca="1" si="4"/>
        <v>1.482295584158475E-2</v>
      </c>
      <c r="O35" s="35">
        <f t="shared" ca="1" si="5"/>
        <v>-0.29382566677076988</v>
      </c>
      <c r="Q35" s="35">
        <f t="shared" si="11"/>
        <v>29</v>
      </c>
      <c r="R35" s="35">
        <f t="shared" ca="1" si="17"/>
        <v>0.21357123062913611</v>
      </c>
      <c r="S35" s="35">
        <f t="shared" ca="1" si="17"/>
        <v>0.22315997310788224</v>
      </c>
      <c r="T35" s="35">
        <f t="shared" ca="1" si="17"/>
        <v>2.1398352817561837E-2</v>
      </c>
      <c r="U35" s="35">
        <f t="shared" ca="1" si="17"/>
        <v>0.15790287429293259</v>
      </c>
      <c r="V35" s="35">
        <f t="shared" ca="1" si="17"/>
        <v>7.3755566650048426E-2</v>
      </c>
      <c r="W35" s="35">
        <f t="shared" ca="1" si="17"/>
        <v>9.3084828356776783E-2</v>
      </c>
      <c r="X35" s="35">
        <f t="shared" ca="1" si="17"/>
        <v>0.24514070336008895</v>
      </c>
      <c r="Y35" s="35">
        <f t="shared" ca="1" si="17"/>
        <v>7.5112416405497637E-2</v>
      </c>
      <c r="Z35" s="35">
        <f t="shared" ca="1" si="17"/>
        <v>5.9368266151965429E-2</v>
      </c>
      <c r="AA35" s="35">
        <f t="shared" ca="1" si="17"/>
        <v>3.1161131566601954E-2</v>
      </c>
      <c r="AC35" s="35">
        <f t="shared" si="12"/>
        <v>29</v>
      </c>
      <c r="AD35" s="35">
        <f t="shared" ca="1" si="7"/>
        <v>0.11936553433384922</v>
      </c>
      <c r="AE35" s="35">
        <f t="shared" ca="1" si="8"/>
        <v>8.3439305330155034E-2</v>
      </c>
      <c r="AF35" s="35">
        <f t="shared" ca="1" si="9"/>
        <v>1.4305672112386394</v>
      </c>
    </row>
    <row r="36" spans="1:32">
      <c r="A36" s="35">
        <f t="shared" si="10"/>
        <v>30</v>
      </c>
      <c r="B36" s="35">
        <f t="shared" ca="1" si="16"/>
        <v>1.2724544047541873E-3</v>
      </c>
      <c r="C36" s="35">
        <f t="shared" ca="1" si="16"/>
        <v>1.1903197935702096E-2</v>
      </c>
      <c r="D36" s="35">
        <f t="shared" ca="1" si="16"/>
        <v>1.2478582385208563E-2</v>
      </c>
      <c r="E36" s="35">
        <f t="shared" ca="1" si="16"/>
        <v>1.3373647728981987E-2</v>
      </c>
      <c r="F36" s="35">
        <f t="shared" ca="1" si="16"/>
        <v>1.7539836725673325E-3</v>
      </c>
      <c r="G36" s="35">
        <f t="shared" ca="1" si="16"/>
        <v>2.7075397293964066E-2</v>
      </c>
      <c r="H36" s="35">
        <f t="shared" ca="1" si="16"/>
        <v>4.401316407533125E-3</v>
      </c>
      <c r="I36" s="35">
        <f t="shared" ca="1" si="16"/>
        <v>-3.7447266437302063E-2</v>
      </c>
      <c r="J36" s="35">
        <f t="shared" ca="1" si="16"/>
        <v>-1.2769884339189075E-2</v>
      </c>
      <c r="K36" s="35">
        <f t="shared" ca="1" si="16"/>
        <v>6.6871224925265605E-3</v>
      </c>
      <c r="M36" s="35">
        <f t="shared" ca="1" si="3"/>
        <v>2.8728551544746775E-3</v>
      </c>
      <c r="N36" s="35">
        <f t="shared" ca="1" si="4"/>
        <v>1.7514921467796051E-2</v>
      </c>
      <c r="O36" s="35">
        <f t="shared" ca="1" si="5"/>
        <v>0.16402329635087862</v>
      </c>
      <c r="Q36" s="35">
        <f t="shared" si="11"/>
        <v>30</v>
      </c>
      <c r="R36" s="35">
        <f t="shared" ca="1" si="17"/>
        <v>0.21484368503389029</v>
      </c>
      <c r="S36" s="35">
        <f t="shared" ca="1" si="17"/>
        <v>0.23506317104358435</v>
      </c>
      <c r="T36" s="35">
        <f t="shared" ca="1" si="17"/>
        <v>3.3876935202770402E-2</v>
      </c>
      <c r="U36" s="35">
        <f t="shared" ca="1" si="17"/>
        <v>0.17127652202191457</v>
      </c>
      <c r="V36" s="35">
        <f t="shared" ca="1" si="17"/>
        <v>7.5509550322615762E-2</v>
      </c>
      <c r="W36" s="35">
        <f t="shared" ca="1" si="17"/>
        <v>0.12016022565074085</v>
      </c>
      <c r="X36" s="35">
        <f t="shared" ca="1" si="17"/>
        <v>0.24954201976762208</v>
      </c>
      <c r="Y36" s="35">
        <f t="shared" ca="1" si="17"/>
        <v>3.7665149968195574E-2</v>
      </c>
      <c r="Z36" s="35">
        <f t="shared" ca="1" si="17"/>
        <v>4.6598381812776354E-2</v>
      </c>
      <c r="AA36" s="35">
        <f t="shared" ca="1" si="17"/>
        <v>3.7848254059128512E-2</v>
      </c>
      <c r="AC36" s="35">
        <f t="shared" si="12"/>
        <v>30</v>
      </c>
      <c r="AD36" s="35">
        <f t="shared" ca="1" si="7"/>
        <v>0.12223838948832386</v>
      </c>
      <c r="AE36" s="35">
        <f t="shared" ca="1" si="8"/>
        <v>8.8133429879395209E-2</v>
      </c>
      <c r="AF36" s="35">
        <f t="shared" ca="1" si="9"/>
        <v>1.3869696170408781</v>
      </c>
    </row>
    <row r="37" spans="1:32">
      <c r="A37" s="35">
        <f t="shared" si="10"/>
        <v>31</v>
      </c>
      <c r="B37" s="35">
        <f t="shared" ca="1" si="16"/>
        <v>6.1364280975525279E-3</v>
      </c>
      <c r="C37" s="35">
        <f t="shared" ca="1" si="16"/>
        <v>-1.3527950245220141E-2</v>
      </c>
      <c r="D37" s="35">
        <f t="shared" ca="1" si="16"/>
        <v>3.4807427490046332E-2</v>
      </c>
      <c r="E37" s="35">
        <f t="shared" ca="1" si="16"/>
        <v>-1.6678854736719064E-3</v>
      </c>
      <c r="F37" s="35">
        <f t="shared" ca="1" si="16"/>
        <v>-2.5688117317586689E-2</v>
      </c>
      <c r="G37" s="35">
        <f t="shared" ca="1" si="16"/>
        <v>2.2393466427895744E-2</v>
      </c>
      <c r="H37" s="35">
        <f t="shared" ca="1" si="16"/>
        <v>-4.4390074808050448E-2</v>
      </c>
      <c r="I37" s="35">
        <f t="shared" ca="1" si="16"/>
        <v>-2.720836259645636E-2</v>
      </c>
      <c r="J37" s="35">
        <f t="shared" ca="1" si="16"/>
        <v>-1.6100310951660819E-2</v>
      </c>
      <c r="K37" s="35">
        <f t="shared" ca="1" si="16"/>
        <v>1.6108796344695128E-2</v>
      </c>
      <c r="M37" s="35">
        <f t="shared" ca="1" si="3"/>
        <v>-4.9136583032456634E-3</v>
      </c>
      <c r="N37" s="35">
        <f t="shared" ca="1" si="4"/>
        <v>2.4909599751211795E-2</v>
      </c>
      <c r="O37" s="35">
        <f t="shared" ca="1" si="5"/>
        <v>-0.19725962489648696</v>
      </c>
      <c r="Q37" s="35">
        <f t="shared" si="11"/>
        <v>31</v>
      </c>
      <c r="R37" s="35">
        <f t="shared" ca="1" si="17"/>
        <v>0.22098011313144281</v>
      </c>
      <c r="S37" s="35">
        <f t="shared" ca="1" si="17"/>
        <v>0.22153522079836421</v>
      </c>
      <c r="T37" s="35">
        <f t="shared" ca="1" si="17"/>
        <v>6.8684362692816733E-2</v>
      </c>
      <c r="U37" s="35">
        <f t="shared" ca="1" si="17"/>
        <v>0.16960863654824265</v>
      </c>
      <c r="V37" s="35">
        <f t="shared" ca="1" si="17"/>
        <v>4.9821433005029073E-2</v>
      </c>
      <c r="W37" s="35">
        <f t="shared" ca="1" si="17"/>
        <v>0.14255369207863658</v>
      </c>
      <c r="X37" s="35">
        <f t="shared" ca="1" si="17"/>
        <v>0.20515194495957162</v>
      </c>
      <c r="Y37" s="35">
        <f t="shared" ca="1" si="17"/>
        <v>1.0456787371739214E-2</v>
      </c>
      <c r="Z37" s="35">
        <f t="shared" ca="1" si="17"/>
        <v>3.0498070861115535E-2</v>
      </c>
      <c r="AA37" s="35">
        <f t="shared" ca="1" si="17"/>
        <v>5.3957050403823641E-2</v>
      </c>
      <c r="AC37" s="35">
        <f t="shared" si="12"/>
        <v>31</v>
      </c>
      <c r="AD37" s="35">
        <f t="shared" ca="1" si="7"/>
        <v>0.1173247311850782</v>
      </c>
      <c r="AE37" s="35">
        <f t="shared" ca="1" si="8"/>
        <v>8.3390421177080218E-2</v>
      </c>
      <c r="AF37" s="35">
        <f t="shared" ca="1" si="9"/>
        <v>1.4069329490006797</v>
      </c>
    </row>
    <row r="39" spans="1:32">
      <c r="L39" s="38" t="s">
        <v>77</v>
      </c>
      <c r="M39" s="35">
        <f ca="1">AVERAGE(M7:M37)</f>
        <v>3.7846687479057488E-3</v>
      </c>
      <c r="N39" s="35">
        <f ca="1">AVERAGE(N7:N37)</f>
        <v>1.9543365243612488E-2</v>
      </c>
      <c r="O39" s="35">
        <f ca="1">AVERAGE(O7:O37)</f>
        <v>0.26151682875169774</v>
      </c>
      <c r="AD39" s="38" t="s">
        <v>77</v>
      </c>
      <c r="AE39" s="35">
        <f ca="1">AVERAGE(AE7:AE37)</f>
        <v>6.5978689580205058E-2</v>
      </c>
      <c r="AF39" s="35">
        <f ca="1">AVERAGE(AF7:AF37)</f>
        <v>0.58607127121074365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46"/>
  <sheetViews>
    <sheetView topLeftCell="D1" workbookViewId="0">
      <selection activeCell="AC24" sqref="AC24"/>
    </sheetView>
  </sheetViews>
  <sheetFormatPr defaultRowHeight="15"/>
  <cols>
    <col min="1" max="1" width="4.28515625" style="35" bestFit="1" customWidth="1"/>
    <col min="2" max="12" width="9.140625" style="35"/>
    <col min="13" max="13" width="12" style="35" bestFit="1" customWidth="1"/>
    <col min="14" max="14" width="9.140625" style="35"/>
    <col min="15" max="15" width="12" style="35" bestFit="1" customWidth="1"/>
    <col min="16" max="16" width="9.140625" style="35"/>
    <col min="17" max="17" width="4.28515625" style="35" customWidth="1"/>
    <col min="18" max="28" width="9.140625" style="35"/>
    <col min="29" max="29" width="4.28515625" style="35" bestFit="1" customWidth="1"/>
    <col min="30" max="256" width="9.140625" style="35"/>
    <col min="257" max="257" width="4.28515625" style="35" bestFit="1" customWidth="1"/>
    <col min="258" max="268" width="9.140625" style="35"/>
    <col min="269" max="269" width="12" style="35" bestFit="1" customWidth="1"/>
    <col min="270" max="270" width="9.140625" style="35"/>
    <col min="271" max="271" width="12" style="35" bestFit="1" customWidth="1"/>
    <col min="272" max="272" width="9.140625" style="35"/>
    <col min="273" max="273" width="4.28515625" style="35" customWidth="1"/>
    <col min="274" max="284" width="9.140625" style="35"/>
    <col min="285" max="285" width="4.28515625" style="35" bestFit="1" customWidth="1"/>
    <col min="286" max="512" width="9.140625" style="35"/>
    <col min="513" max="513" width="4.28515625" style="35" bestFit="1" customWidth="1"/>
    <col min="514" max="524" width="9.140625" style="35"/>
    <col min="525" max="525" width="12" style="35" bestFit="1" customWidth="1"/>
    <col min="526" max="526" width="9.140625" style="35"/>
    <col min="527" max="527" width="12" style="35" bestFit="1" customWidth="1"/>
    <col min="528" max="528" width="9.140625" style="35"/>
    <col min="529" max="529" width="4.28515625" style="35" customWidth="1"/>
    <col min="530" max="540" width="9.140625" style="35"/>
    <col min="541" max="541" width="4.28515625" style="35" bestFit="1" customWidth="1"/>
    <col min="542" max="768" width="9.140625" style="35"/>
    <col min="769" max="769" width="4.28515625" style="35" bestFit="1" customWidth="1"/>
    <col min="770" max="780" width="9.140625" style="35"/>
    <col min="781" max="781" width="12" style="35" bestFit="1" customWidth="1"/>
    <col min="782" max="782" width="9.140625" style="35"/>
    <col min="783" max="783" width="12" style="35" bestFit="1" customWidth="1"/>
    <col min="784" max="784" width="9.140625" style="35"/>
    <col min="785" max="785" width="4.28515625" style="35" customWidth="1"/>
    <col min="786" max="796" width="9.140625" style="35"/>
    <col min="797" max="797" width="4.28515625" style="35" bestFit="1" customWidth="1"/>
    <col min="798" max="1024" width="9.140625" style="35"/>
    <col min="1025" max="1025" width="4.28515625" style="35" bestFit="1" customWidth="1"/>
    <col min="1026" max="1036" width="9.140625" style="35"/>
    <col min="1037" max="1037" width="12" style="35" bestFit="1" customWidth="1"/>
    <col min="1038" max="1038" width="9.140625" style="35"/>
    <col min="1039" max="1039" width="12" style="35" bestFit="1" customWidth="1"/>
    <col min="1040" max="1040" width="9.140625" style="35"/>
    <col min="1041" max="1041" width="4.28515625" style="35" customWidth="1"/>
    <col min="1042" max="1052" width="9.140625" style="35"/>
    <col min="1053" max="1053" width="4.28515625" style="35" bestFit="1" customWidth="1"/>
    <col min="1054" max="1280" width="9.140625" style="35"/>
    <col min="1281" max="1281" width="4.28515625" style="35" bestFit="1" customWidth="1"/>
    <col min="1282" max="1292" width="9.140625" style="35"/>
    <col min="1293" max="1293" width="12" style="35" bestFit="1" customWidth="1"/>
    <col min="1294" max="1294" width="9.140625" style="35"/>
    <col min="1295" max="1295" width="12" style="35" bestFit="1" customWidth="1"/>
    <col min="1296" max="1296" width="9.140625" style="35"/>
    <col min="1297" max="1297" width="4.28515625" style="35" customWidth="1"/>
    <col min="1298" max="1308" width="9.140625" style="35"/>
    <col min="1309" max="1309" width="4.28515625" style="35" bestFit="1" customWidth="1"/>
    <col min="1310" max="1536" width="9.140625" style="35"/>
    <col min="1537" max="1537" width="4.28515625" style="35" bestFit="1" customWidth="1"/>
    <col min="1538" max="1548" width="9.140625" style="35"/>
    <col min="1549" max="1549" width="12" style="35" bestFit="1" customWidth="1"/>
    <col min="1550" max="1550" width="9.140625" style="35"/>
    <col min="1551" max="1551" width="12" style="35" bestFit="1" customWidth="1"/>
    <col min="1552" max="1552" width="9.140625" style="35"/>
    <col min="1553" max="1553" width="4.28515625" style="35" customWidth="1"/>
    <col min="1554" max="1564" width="9.140625" style="35"/>
    <col min="1565" max="1565" width="4.28515625" style="35" bestFit="1" customWidth="1"/>
    <col min="1566" max="1792" width="9.140625" style="35"/>
    <col min="1793" max="1793" width="4.28515625" style="35" bestFit="1" customWidth="1"/>
    <col min="1794" max="1804" width="9.140625" style="35"/>
    <col min="1805" max="1805" width="12" style="35" bestFit="1" customWidth="1"/>
    <col min="1806" max="1806" width="9.140625" style="35"/>
    <col min="1807" max="1807" width="12" style="35" bestFit="1" customWidth="1"/>
    <col min="1808" max="1808" width="9.140625" style="35"/>
    <col min="1809" max="1809" width="4.28515625" style="35" customWidth="1"/>
    <col min="1810" max="1820" width="9.140625" style="35"/>
    <col min="1821" max="1821" width="4.28515625" style="35" bestFit="1" customWidth="1"/>
    <col min="1822" max="2048" width="9.140625" style="35"/>
    <col min="2049" max="2049" width="4.28515625" style="35" bestFit="1" customWidth="1"/>
    <col min="2050" max="2060" width="9.140625" style="35"/>
    <col min="2061" max="2061" width="12" style="35" bestFit="1" customWidth="1"/>
    <col min="2062" max="2062" width="9.140625" style="35"/>
    <col min="2063" max="2063" width="12" style="35" bestFit="1" customWidth="1"/>
    <col min="2064" max="2064" width="9.140625" style="35"/>
    <col min="2065" max="2065" width="4.28515625" style="35" customWidth="1"/>
    <col min="2066" max="2076" width="9.140625" style="35"/>
    <col min="2077" max="2077" width="4.28515625" style="35" bestFit="1" customWidth="1"/>
    <col min="2078" max="2304" width="9.140625" style="35"/>
    <col min="2305" max="2305" width="4.28515625" style="35" bestFit="1" customWidth="1"/>
    <col min="2306" max="2316" width="9.140625" style="35"/>
    <col min="2317" max="2317" width="12" style="35" bestFit="1" customWidth="1"/>
    <col min="2318" max="2318" width="9.140625" style="35"/>
    <col min="2319" max="2319" width="12" style="35" bestFit="1" customWidth="1"/>
    <col min="2320" max="2320" width="9.140625" style="35"/>
    <col min="2321" max="2321" width="4.28515625" style="35" customWidth="1"/>
    <col min="2322" max="2332" width="9.140625" style="35"/>
    <col min="2333" max="2333" width="4.28515625" style="35" bestFit="1" customWidth="1"/>
    <col min="2334" max="2560" width="9.140625" style="35"/>
    <col min="2561" max="2561" width="4.28515625" style="35" bestFit="1" customWidth="1"/>
    <col min="2562" max="2572" width="9.140625" style="35"/>
    <col min="2573" max="2573" width="12" style="35" bestFit="1" customWidth="1"/>
    <col min="2574" max="2574" width="9.140625" style="35"/>
    <col min="2575" max="2575" width="12" style="35" bestFit="1" customWidth="1"/>
    <col min="2576" max="2576" width="9.140625" style="35"/>
    <col min="2577" max="2577" width="4.28515625" style="35" customWidth="1"/>
    <col min="2578" max="2588" width="9.140625" style="35"/>
    <col min="2589" max="2589" width="4.28515625" style="35" bestFit="1" customWidth="1"/>
    <col min="2590" max="2816" width="9.140625" style="35"/>
    <col min="2817" max="2817" width="4.28515625" style="35" bestFit="1" customWidth="1"/>
    <col min="2818" max="2828" width="9.140625" style="35"/>
    <col min="2829" max="2829" width="12" style="35" bestFit="1" customWidth="1"/>
    <col min="2830" max="2830" width="9.140625" style="35"/>
    <col min="2831" max="2831" width="12" style="35" bestFit="1" customWidth="1"/>
    <col min="2832" max="2832" width="9.140625" style="35"/>
    <col min="2833" max="2833" width="4.28515625" style="35" customWidth="1"/>
    <col min="2834" max="2844" width="9.140625" style="35"/>
    <col min="2845" max="2845" width="4.28515625" style="35" bestFit="1" customWidth="1"/>
    <col min="2846" max="3072" width="9.140625" style="35"/>
    <col min="3073" max="3073" width="4.28515625" style="35" bestFit="1" customWidth="1"/>
    <col min="3074" max="3084" width="9.140625" style="35"/>
    <col min="3085" max="3085" width="12" style="35" bestFit="1" customWidth="1"/>
    <col min="3086" max="3086" width="9.140625" style="35"/>
    <col min="3087" max="3087" width="12" style="35" bestFit="1" customWidth="1"/>
    <col min="3088" max="3088" width="9.140625" style="35"/>
    <col min="3089" max="3089" width="4.28515625" style="35" customWidth="1"/>
    <col min="3090" max="3100" width="9.140625" style="35"/>
    <col min="3101" max="3101" width="4.28515625" style="35" bestFit="1" customWidth="1"/>
    <col min="3102" max="3328" width="9.140625" style="35"/>
    <col min="3329" max="3329" width="4.28515625" style="35" bestFit="1" customWidth="1"/>
    <col min="3330" max="3340" width="9.140625" style="35"/>
    <col min="3341" max="3341" width="12" style="35" bestFit="1" customWidth="1"/>
    <col min="3342" max="3342" width="9.140625" style="35"/>
    <col min="3343" max="3343" width="12" style="35" bestFit="1" customWidth="1"/>
    <col min="3344" max="3344" width="9.140625" style="35"/>
    <col min="3345" max="3345" width="4.28515625" style="35" customWidth="1"/>
    <col min="3346" max="3356" width="9.140625" style="35"/>
    <col min="3357" max="3357" width="4.28515625" style="35" bestFit="1" customWidth="1"/>
    <col min="3358" max="3584" width="9.140625" style="35"/>
    <col min="3585" max="3585" width="4.28515625" style="35" bestFit="1" customWidth="1"/>
    <col min="3586" max="3596" width="9.140625" style="35"/>
    <col min="3597" max="3597" width="12" style="35" bestFit="1" customWidth="1"/>
    <col min="3598" max="3598" width="9.140625" style="35"/>
    <col min="3599" max="3599" width="12" style="35" bestFit="1" customWidth="1"/>
    <col min="3600" max="3600" width="9.140625" style="35"/>
    <col min="3601" max="3601" width="4.28515625" style="35" customWidth="1"/>
    <col min="3602" max="3612" width="9.140625" style="35"/>
    <col min="3613" max="3613" width="4.28515625" style="35" bestFit="1" customWidth="1"/>
    <col min="3614" max="3840" width="9.140625" style="35"/>
    <col min="3841" max="3841" width="4.28515625" style="35" bestFit="1" customWidth="1"/>
    <col min="3842" max="3852" width="9.140625" style="35"/>
    <col min="3853" max="3853" width="12" style="35" bestFit="1" customWidth="1"/>
    <col min="3854" max="3854" width="9.140625" style="35"/>
    <col min="3855" max="3855" width="12" style="35" bestFit="1" customWidth="1"/>
    <col min="3856" max="3856" width="9.140625" style="35"/>
    <col min="3857" max="3857" width="4.28515625" style="35" customWidth="1"/>
    <col min="3858" max="3868" width="9.140625" style="35"/>
    <col min="3869" max="3869" width="4.28515625" style="35" bestFit="1" customWidth="1"/>
    <col min="3870" max="4096" width="9.140625" style="35"/>
    <col min="4097" max="4097" width="4.28515625" style="35" bestFit="1" customWidth="1"/>
    <col min="4098" max="4108" width="9.140625" style="35"/>
    <col min="4109" max="4109" width="12" style="35" bestFit="1" customWidth="1"/>
    <col min="4110" max="4110" width="9.140625" style="35"/>
    <col min="4111" max="4111" width="12" style="35" bestFit="1" customWidth="1"/>
    <col min="4112" max="4112" width="9.140625" style="35"/>
    <col min="4113" max="4113" width="4.28515625" style="35" customWidth="1"/>
    <col min="4114" max="4124" width="9.140625" style="35"/>
    <col min="4125" max="4125" width="4.28515625" style="35" bestFit="1" customWidth="1"/>
    <col min="4126" max="4352" width="9.140625" style="35"/>
    <col min="4353" max="4353" width="4.28515625" style="35" bestFit="1" customWidth="1"/>
    <col min="4354" max="4364" width="9.140625" style="35"/>
    <col min="4365" max="4365" width="12" style="35" bestFit="1" customWidth="1"/>
    <col min="4366" max="4366" width="9.140625" style="35"/>
    <col min="4367" max="4367" width="12" style="35" bestFit="1" customWidth="1"/>
    <col min="4368" max="4368" width="9.140625" style="35"/>
    <col min="4369" max="4369" width="4.28515625" style="35" customWidth="1"/>
    <col min="4370" max="4380" width="9.140625" style="35"/>
    <col min="4381" max="4381" width="4.28515625" style="35" bestFit="1" customWidth="1"/>
    <col min="4382" max="4608" width="9.140625" style="35"/>
    <col min="4609" max="4609" width="4.28515625" style="35" bestFit="1" customWidth="1"/>
    <col min="4610" max="4620" width="9.140625" style="35"/>
    <col min="4621" max="4621" width="12" style="35" bestFit="1" customWidth="1"/>
    <col min="4622" max="4622" width="9.140625" style="35"/>
    <col min="4623" max="4623" width="12" style="35" bestFit="1" customWidth="1"/>
    <col min="4624" max="4624" width="9.140625" style="35"/>
    <col min="4625" max="4625" width="4.28515625" style="35" customWidth="1"/>
    <col min="4626" max="4636" width="9.140625" style="35"/>
    <col min="4637" max="4637" width="4.28515625" style="35" bestFit="1" customWidth="1"/>
    <col min="4638" max="4864" width="9.140625" style="35"/>
    <col min="4865" max="4865" width="4.28515625" style="35" bestFit="1" customWidth="1"/>
    <col min="4866" max="4876" width="9.140625" style="35"/>
    <col min="4877" max="4877" width="12" style="35" bestFit="1" customWidth="1"/>
    <col min="4878" max="4878" width="9.140625" style="35"/>
    <col min="4879" max="4879" width="12" style="35" bestFit="1" customWidth="1"/>
    <col min="4880" max="4880" width="9.140625" style="35"/>
    <col min="4881" max="4881" width="4.28515625" style="35" customWidth="1"/>
    <col min="4882" max="4892" width="9.140625" style="35"/>
    <col min="4893" max="4893" width="4.28515625" style="35" bestFit="1" customWidth="1"/>
    <col min="4894" max="5120" width="9.140625" style="35"/>
    <col min="5121" max="5121" width="4.28515625" style="35" bestFit="1" customWidth="1"/>
    <col min="5122" max="5132" width="9.140625" style="35"/>
    <col min="5133" max="5133" width="12" style="35" bestFit="1" customWidth="1"/>
    <col min="5134" max="5134" width="9.140625" style="35"/>
    <col min="5135" max="5135" width="12" style="35" bestFit="1" customWidth="1"/>
    <col min="5136" max="5136" width="9.140625" style="35"/>
    <col min="5137" max="5137" width="4.28515625" style="35" customWidth="1"/>
    <col min="5138" max="5148" width="9.140625" style="35"/>
    <col min="5149" max="5149" width="4.28515625" style="35" bestFit="1" customWidth="1"/>
    <col min="5150" max="5376" width="9.140625" style="35"/>
    <col min="5377" max="5377" width="4.28515625" style="35" bestFit="1" customWidth="1"/>
    <col min="5378" max="5388" width="9.140625" style="35"/>
    <col min="5389" max="5389" width="12" style="35" bestFit="1" customWidth="1"/>
    <col min="5390" max="5390" width="9.140625" style="35"/>
    <col min="5391" max="5391" width="12" style="35" bestFit="1" customWidth="1"/>
    <col min="5392" max="5392" width="9.140625" style="35"/>
    <col min="5393" max="5393" width="4.28515625" style="35" customWidth="1"/>
    <col min="5394" max="5404" width="9.140625" style="35"/>
    <col min="5405" max="5405" width="4.28515625" style="35" bestFit="1" customWidth="1"/>
    <col min="5406" max="5632" width="9.140625" style="35"/>
    <col min="5633" max="5633" width="4.28515625" style="35" bestFit="1" customWidth="1"/>
    <col min="5634" max="5644" width="9.140625" style="35"/>
    <col min="5645" max="5645" width="12" style="35" bestFit="1" customWidth="1"/>
    <col min="5646" max="5646" width="9.140625" style="35"/>
    <col min="5647" max="5647" width="12" style="35" bestFit="1" customWidth="1"/>
    <col min="5648" max="5648" width="9.140625" style="35"/>
    <col min="5649" max="5649" width="4.28515625" style="35" customWidth="1"/>
    <col min="5650" max="5660" width="9.140625" style="35"/>
    <col min="5661" max="5661" width="4.28515625" style="35" bestFit="1" customWidth="1"/>
    <col min="5662" max="5888" width="9.140625" style="35"/>
    <col min="5889" max="5889" width="4.28515625" style="35" bestFit="1" customWidth="1"/>
    <col min="5890" max="5900" width="9.140625" style="35"/>
    <col min="5901" max="5901" width="12" style="35" bestFit="1" customWidth="1"/>
    <col min="5902" max="5902" width="9.140625" style="35"/>
    <col min="5903" max="5903" width="12" style="35" bestFit="1" customWidth="1"/>
    <col min="5904" max="5904" width="9.140625" style="35"/>
    <col min="5905" max="5905" width="4.28515625" style="35" customWidth="1"/>
    <col min="5906" max="5916" width="9.140625" style="35"/>
    <col min="5917" max="5917" width="4.28515625" style="35" bestFit="1" customWidth="1"/>
    <col min="5918" max="6144" width="9.140625" style="35"/>
    <col min="6145" max="6145" width="4.28515625" style="35" bestFit="1" customWidth="1"/>
    <col min="6146" max="6156" width="9.140625" style="35"/>
    <col min="6157" max="6157" width="12" style="35" bestFit="1" customWidth="1"/>
    <col min="6158" max="6158" width="9.140625" style="35"/>
    <col min="6159" max="6159" width="12" style="35" bestFit="1" customWidth="1"/>
    <col min="6160" max="6160" width="9.140625" style="35"/>
    <col min="6161" max="6161" width="4.28515625" style="35" customWidth="1"/>
    <col min="6162" max="6172" width="9.140625" style="35"/>
    <col min="6173" max="6173" width="4.28515625" style="35" bestFit="1" customWidth="1"/>
    <col min="6174" max="6400" width="9.140625" style="35"/>
    <col min="6401" max="6401" width="4.28515625" style="35" bestFit="1" customWidth="1"/>
    <col min="6402" max="6412" width="9.140625" style="35"/>
    <col min="6413" max="6413" width="12" style="35" bestFit="1" customWidth="1"/>
    <col min="6414" max="6414" width="9.140625" style="35"/>
    <col min="6415" max="6415" width="12" style="35" bestFit="1" customWidth="1"/>
    <col min="6416" max="6416" width="9.140625" style="35"/>
    <col min="6417" max="6417" width="4.28515625" style="35" customWidth="1"/>
    <col min="6418" max="6428" width="9.140625" style="35"/>
    <col min="6429" max="6429" width="4.28515625" style="35" bestFit="1" customWidth="1"/>
    <col min="6430" max="6656" width="9.140625" style="35"/>
    <col min="6657" max="6657" width="4.28515625" style="35" bestFit="1" customWidth="1"/>
    <col min="6658" max="6668" width="9.140625" style="35"/>
    <col min="6669" max="6669" width="12" style="35" bestFit="1" customWidth="1"/>
    <col min="6670" max="6670" width="9.140625" style="35"/>
    <col min="6671" max="6671" width="12" style="35" bestFit="1" customWidth="1"/>
    <col min="6672" max="6672" width="9.140625" style="35"/>
    <col min="6673" max="6673" width="4.28515625" style="35" customWidth="1"/>
    <col min="6674" max="6684" width="9.140625" style="35"/>
    <col min="6685" max="6685" width="4.28515625" style="35" bestFit="1" customWidth="1"/>
    <col min="6686" max="6912" width="9.140625" style="35"/>
    <col min="6913" max="6913" width="4.28515625" style="35" bestFit="1" customWidth="1"/>
    <col min="6914" max="6924" width="9.140625" style="35"/>
    <col min="6925" max="6925" width="12" style="35" bestFit="1" customWidth="1"/>
    <col min="6926" max="6926" width="9.140625" style="35"/>
    <col min="6927" max="6927" width="12" style="35" bestFit="1" customWidth="1"/>
    <col min="6928" max="6928" width="9.140625" style="35"/>
    <col min="6929" max="6929" width="4.28515625" style="35" customWidth="1"/>
    <col min="6930" max="6940" width="9.140625" style="35"/>
    <col min="6941" max="6941" width="4.28515625" style="35" bestFit="1" customWidth="1"/>
    <col min="6942" max="7168" width="9.140625" style="35"/>
    <col min="7169" max="7169" width="4.28515625" style="35" bestFit="1" customWidth="1"/>
    <col min="7170" max="7180" width="9.140625" style="35"/>
    <col min="7181" max="7181" width="12" style="35" bestFit="1" customWidth="1"/>
    <col min="7182" max="7182" width="9.140625" style="35"/>
    <col min="7183" max="7183" width="12" style="35" bestFit="1" customWidth="1"/>
    <col min="7184" max="7184" width="9.140625" style="35"/>
    <col min="7185" max="7185" width="4.28515625" style="35" customWidth="1"/>
    <col min="7186" max="7196" width="9.140625" style="35"/>
    <col min="7197" max="7197" width="4.28515625" style="35" bestFit="1" customWidth="1"/>
    <col min="7198" max="7424" width="9.140625" style="35"/>
    <col min="7425" max="7425" width="4.28515625" style="35" bestFit="1" customWidth="1"/>
    <col min="7426" max="7436" width="9.140625" style="35"/>
    <col min="7437" max="7437" width="12" style="35" bestFit="1" customWidth="1"/>
    <col min="7438" max="7438" width="9.140625" style="35"/>
    <col min="7439" max="7439" width="12" style="35" bestFit="1" customWidth="1"/>
    <col min="7440" max="7440" width="9.140625" style="35"/>
    <col min="7441" max="7441" width="4.28515625" style="35" customWidth="1"/>
    <col min="7442" max="7452" width="9.140625" style="35"/>
    <col min="7453" max="7453" width="4.28515625" style="35" bestFit="1" customWidth="1"/>
    <col min="7454" max="7680" width="9.140625" style="35"/>
    <col min="7681" max="7681" width="4.28515625" style="35" bestFit="1" customWidth="1"/>
    <col min="7682" max="7692" width="9.140625" style="35"/>
    <col min="7693" max="7693" width="12" style="35" bestFit="1" customWidth="1"/>
    <col min="7694" max="7694" width="9.140625" style="35"/>
    <col min="7695" max="7695" width="12" style="35" bestFit="1" customWidth="1"/>
    <col min="7696" max="7696" width="9.140625" style="35"/>
    <col min="7697" max="7697" width="4.28515625" style="35" customWidth="1"/>
    <col min="7698" max="7708" width="9.140625" style="35"/>
    <col min="7709" max="7709" width="4.28515625" style="35" bestFit="1" customWidth="1"/>
    <col min="7710" max="7936" width="9.140625" style="35"/>
    <col min="7937" max="7937" width="4.28515625" style="35" bestFit="1" customWidth="1"/>
    <col min="7938" max="7948" width="9.140625" style="35"/>
    <col min="7949" max="7949" width="12" style="35" bestFit="1" customWidth="1"/>
    <col min="7950" max="7950" width="9.140625" style="35"/>
    <col min="7951" max="7951" width="12" style="35" bestFit="1" customWidth="1"/>
    <col min="7952" max="7952" width="9.140625" style="35"/>
    <col min="7953" max="7953" width="4.28515625" style="35" customWidth="1"/>
    <col min="7954" max="7964" width="9.140625" style="35"/>
    <col min="7965" max="7965" width="4.28515625" style="35" bestFit="1" customWidth="1"/>
    <col min="7966" max="8192" width="9.140625" style="35"/>
    <col min="8193" max="8193" width="4.28515625" style="35" bestFit="1" customWidth="1"/>
    <col min="8194" max="8204" width="9.140625" style="35"/>
    <col min="8205" max="8205" width="12" style="35" bestFit="1" customWidth="1"/>
    <col min="8206" max="8206" width="9.140625" style="35"/>
    <col min="8207" max="8207" width="12" style="35" bestFit="1" customWidth="1"/>
    <col min="8208" max="8208" width="9.140625" style="35"/>
    <col min="8209" max="8209" width="4.28515625" style="35" customWidth="1"/>
    <col min="8210" max="8220" width="9.140625" style="35"/>
    <col min="8221" max="8221" width="4.28515625" style="35" bestFit="1" customWidth="1"/>
    <col min="8222" max="8448" width="9.140625" style="35"/>
    <col min="8449" max="8449" width="4.28515625" style="35" bestFit="1" customWidth="1"/>
    <col min="8450" max="8460" width="9.140625" style="35"/>
    <col min="8461" max="8461" width="12" style="35" bestFit="1" customWidth="1"/>
    <col min="8462" max="8462" width="9.140625" style="35"/>
    <col min="8463" max="8463" width="12" style="35" bestFit="1" customWidth="1"/>
    <col min="8464" max="8464" width="9.140625" style="35"/>
    <col min="8465" max="8465" width="4.28515625" style="35" customWidth="1"/>
    <col min="8466" max="8476" width="9.140625" style="35"/>
    <col min="8477" max="8477" width="4.28515625" style="35" bestFit="1" customWidth="1"/>
    <col min="8478" max="8704" width="9.140625" style="35"/>
    <col min="8705" max="8705" width="4.28515625" style="35" bestFit="1" customWidth="1"/>
    <col min="8706" max="8716" width="9.140625" style="35"/>
    <col min="8717" max="8717" width="12" style="35" bestFit="1" customWidth="1"/>
    <col min="8718" max="8718" width="9.140625" style="35"/>
    <col min="8719" max="8719" width="12" style="35" bestFit="1" customWidth="1"/>
    <col min="8720" max="8720" width="9.140625" style="35"/>
    <col min="8721" max="8721" width="4.28515625" style="35" customWidth="1"/>
    <col min="8722" max="8732" width="9.140625" style="35"/>
    <col min="8733" max="8733" width="4.28515625" style="35" bestFit="1" customWidth="1"/>
    <col min="8734" max="8960" width="9.140625" style="35"/>
    <col min="8961" max="8961" width="4.28515625" style="35" bestFit="1" customWidth="1"/>
    <col min="8962" max="8972" width="9.140625" style="35"/>
    <col min="8973" max="8973" width="12" style="35" bestFit="1" customWidth="1"/>
    <col min="8974" max="8974" width="9.140625" style="35"/>
    <col min="8975" max="8975" width="12" style="35" bestFit="1" customWidth="1"/>
    <col min="8976" max="8976" width="9.140625" style="35"/>
    <col min="8977" max="8977" width="4.28515625" style="35" customWidth="1"/>
    <col min="8978" max="8988" width="9.140625" style="35"/>
    <col min="8989" max="8989" width="4.28515625" style="35" bestFit="1" customWidth="1"/>
    <col min="8990" max="9216" width="9.140625" style="35"/>
    <col min="9217" max="9217" width="4.28515625" style="35" bestFit="1" customWidth="1"/>
    <col min="9218" max="9228" width="9.140625" style="35"/>
    <col min="9229" max="9229" width="12" style="35" bestFit="1" customWidth="1"/>
    <col min="9230" max="9230" width="9.140625" style="35"/>
    <col min="9231" max="9231" width="12" style="35" bestFit="1" customWidth="1"/>
    <col min="9232" max="9232" width="9.140625" style="35"/>
    <col min="9233" max="9233" width="4.28515625" style="35" customWidth="1"/>
    <col min="9234" max="9244" width="9.140625" style="35"/>
    <col min="9245" max="9245" width="4.28515625" style="35" bestFit="1" customWidth="1"/>
    <col min="9246" max="9472" width="9.140625" style="35"/>
    <col min="9473" max="9473" width="4.28515625" style="35" bestFit="1" customWidth="1"/>
    <col min="9474" max="9484" width="9.140625" style="35"/>
    <col min="9485" max="9485" width="12" style="35" bestFit="1" customWidth="1"/>
    <col min="9486" max="9486" width="9.140625" style="35"/>
    <col min="9487" max="9487" width="12" style="35" bestFit="1" customWidth="1"/>
    <col min="9488" max="9488" width="9.140625" style="35"/>
    <col min="9489" max="9489" width="4.28515625" style="35" customWidth="1"/>
    <col min="9490" max="9500" width="9.140625" style="35"/>
    <col min="9501" max="9501" width="4.28515625" style="35" bestFit="1" customWidth="1"/>
    <col min="9502" max="9728" width="9.140625" style="35"/>
    <col min="9729" max="9729" width="4.28515625" style="35" bestFit="1" customWidth="1"/>
    <col min="9730" max="9740" width="9.140625" style="35"/>
    <col min="9741" max="9741" width="12" style="35" bestFit="1" customWidth="1"/>
    <col min="9742" max="9742" width="9.140625" style="35"/>
    <col min="9743" max="9743" width="12" style="35" bestFit="1" customWidth="1"/>
    <col min="9744" max="9744" width="9.140625" style="35"/>
    <col min="9745" max="9745" width="4.28515625" style="35" customWidth="1"/>
    <col min="9746" max="9756" width="9.140625" style="35"/>
    <col min="9757" max="9757" width="4.28515625" style="35" bestFit="1" customWidth="1"/>
    <col min="9758" max="9984" width="9.140625" style="35"/>
    <col min="9985" max="9985" width="4.28515625" style="35" bestFit="1" customWidth="1"/>
    <col min="9986" max="9996" width="9.140625" style="35"/>
    <col min="9997" max="9997" width="12" style="35" bestFit="1" customWidth="1"/>
    <col min="9998" max="9998" width="9.140625" style="35"/>
    <col min="9999" max="9999" width="12" style="35" bestFit="1" customWidth="1"/>
    <col min="10000" max="10000" width="9.140625" style="35"/>
    <col min="10001" max="10001" width="4.28515625" style="35" customWidth="1"/>
    <col min="10002" max="10012" width="9.140625" style="35"/>
    <col min="10013" max="10013" width="4.28515625" style="35" bestFit="1" customWidth="1"/>
    <col min="10014" max="10240" width="9.140625" style="35"/>
    <col min="10241" max="10241" width="4.28515625" style="35" bestFit="1" customWidth="1"/>
    <col min="10242" max="10252" width="9.140625" style="35"/>
    <col min="10253" max="10253" width="12" style="35" bestFit="1" customWidth="1"/>
    <col min="10254" max="10254" width="9.140625" style="35"/>
    <col min="10255" max="10255" width="12" style="35" bestFit="1" customWidth="1"/>
    <col min="10256" max="10256" width="9.140625" style="35"/>
    <col min="10257" max="10257" width="4.28515625" style="35" customWidth="1"/>
    <col min="10258" max="10268" width="9.140625" style="35"/>
    <col min="10269" max="10269" width="4.28515625" style="35" bestFit="1" customWidth="1"/>
    <col min="10270" max="10496" width="9.140625" style="35"/>
    <col min="10497" max="10497" width="4.28515625" style="35" bestFit="1" customWidth="1"/>
    <col min="10498" max="10508" width="9.140625" style="35"/>
    <col min="10509" max="10509" width="12" style="35" bestFit="1" customWidth="1"/>
    <col min="10510" max="10510" width="9.140625" style="35"/>
    <col min="10511" max="10511" width="12" style="35" bestFit="1" customWidth="1"/>
    <col min="10512" max="10512" width="9.140625" style="35"/>
    <col min="10513" max="10513" width="4.28515625" style="35" customWidth="1"/>
    <col min="10514" max="10524" width="9.140625" style="35"/>
    <col min="10525" max="10525" width="4.28515625" style="35" bestFit="1" customWidth="1"/>
    <col min="10526" max="10752" width="9.140625" style="35"/>
    <col min="10753" max="10753" width="4.28515625" style="35" bestFit="1" customWidth="1"/>
    <col min="10754" max="10764" width="9.140625" style="35"/>
    <col min="10765" max="10765" width="12" style="35" bestFit="1" customWidth="1"/>
    <col min="10766" max="10766" width="9.140625" style="35"/>
    <col min="10767" max="10767" width="12" style="35" bestFit="1" customWidth="1"/>
    <col min="10768" max="10768" width="9.140625" style="35"/>
    <col min="10769" max="10769" width="4.28515625" style="35" customWidth="1"/>
    <col min="10770" max="10780" width="9.140625" style="35"/>
    <col min="10781" max="10781" width="4.28515625" style="35" bestFit="1" customWidth="1"/>
    <col min="10782" max="11008" width="9.140625" style="35"/>
    <col min="11009" max="11009" width="4.28515625" style="35" bestFit="1" customWidth="1"/>
    <col min="11010" max="11020" width="9.140625" style="35"/>
    <col min="11021" max="11021" width="12" style="35" bestFit="1" customWidth="1"/>
    <col min="11022" max="11022" width="9.140625" style="35"/>
    <col min="11023" max="11023" width="12" style="35" bestFit="1" customWidth="1"/>
    <col min="11024" max="11024" width="9.140625" style="35"/>
    <col min="11025" max="11025" width="4.28515625" style="35" customWidth="1"/>
    <col min="11026" max="11036" width="9.140625" style="35"/>
    <col min="11037" max="11037" width="4.28515625" style="35" bestFit="1" customWidth="1"/>
    <col min="11038" max="11264" width="9.140625" style="35"/>
    <col min="11265" max="11265" width="4.28515625" style="35" bestFit="1" customWidth="1"/>
    <col min="11266" max="11276" width="9.140625" style="35"/>
    <col min="11277" max="11277" width="12" style="35" bestFit="1" customWidth="1"/>
    <col min="11278" max="11278" width="9.140625" style="35"/>
    <col min="11279" max="11279" width="12" style="35" bestFit="1" customWidth="1"/>
    <col min="11280" max="11280" width="9.140625" style="35"/>
    <col min="11281" max="11281" width="4.28515625" style="35" customWidth="1"/>
    <col min="11282" max="11292" width="9.140625" style="35"/>
    <col min="11293" max="11293" width="4.28515625" style="35" bestFit="1" customWidth="1"/>
    <col min="11294" max="11520" width="9.140625" style="35"/>
    <col min="11521" max="11521" width="4.28515625" style="35" bestFit="1" customWidth="1"/>
    <col min="11522" max="11532" width="9.140625" style="35"/>
    <col min="11533" max="11533" width="12" style="35" bestFit="1" customWidth="1"/>
    <col min="11534" max="11534" width="9.140625" style="35"/>
    <col min="11535" max="11535" width="12" style="35" bestFit="1" customWidth="1"/>
    <col min="11536" max="11536" width="9.140625" style="35"/>
    <col min="11537" max="11537" width="4.28515625" style="35" customWidth="1"/>
    <col min="11538" max="11548" width="9.140625" style="35"/>
    <col min="11549" max="11549" width="4.28515625" style="35" bestFit="1" customWidth="1"/>
    <col min="11550" max="11776" width="9.140625" style="35"/>
    <col min="11777" max="11777" width="4.28515625" style="35" bestFit="1" customWidth="1"/>
    <col min="11778" max="11788" width="9.140625" style="35"/>
    <col min="11789" max="11789" width="12" style="35" bestFit="1" customWidth="1"/>
    <col min="11790" max="11790" width="9.140625" style="35"/>
    <col min="11791" max="11791" width="12" style="35" bestFit="1" customWidth="1"/>
    <col min="11792" max="11792" width="9.140625" style="35"/>
    <col min="11793" max="11793" width="4.28515625" style="35" customWidth="1"/>
    <col min="11794" max="11804" width="9.140625" style="35"/>
    <col min="11805" max="11805" width="4.28515625" style="35" bestFit="1" customWidth="1"/>
    <col min="11806" max="12032" width="9.140625" style="35"/>
    <col min="12033" max="12033" width="4.28515625" style="35" bestFit="1" customWidth="1"/>
    <col min="12034" max="12044" width="9.140625" style="35"/>
    <col min="12045" max="12045" width="12" style="35" bestFit="1" customWidth="1"/>
    <col min="12046" max="12046" width="9.140625" style="35"/>
    <col min="12047" max="12047" width="12" style="35" bestFit="1" customWidth="1"/>
    <col min="12048" max="12048" width="9.140625" style="35"/>
    <col min="12049" max="12049" width="4.28515625" style="35" customWidth="1"/>
    <col min="12050" max="12060" width="9.140625" style="35"/>
    <col min="12061" max="12061" width="4.28515625" style="35" bestFit="1" customWidth="1"/>
    <col min="12062" max="12288" width="9.140625" style="35"/>
    <col min="12289" max="12289" width="4.28515625" style="35" bestFit="1" customWidth="1"/>
    <col min="12290" max="12300" width="9.140625" style="35"/>
    <col min="12301" max="12301" width="12" style="35" bestFit="1" customWidth="1"/>
    <col min="12302" max="12302" width="9.140625" style="35"/>
    <col min="12303" max="12303" width="12" style="35" bestFit="1" customWidth="1"/>
    <col min="12304" max="12304" width="9.140625" style="35"/>
    <col min="12305" max="12305" width="4.28515625" style="35" customWidth="1"/>
    <col min="12306" max="12316" width="9.140625" style="35"/>
    <col min="12317" max="12317" width="4.28515625" style="35" bestFit="1" customWidth="1"/>
    <col min="12318" max="12544" width="9.140625" style="35"/>
    <col min="12545" max="12545" width="4.28515625" style="35" bestFit="1" customWidth="1"/>
    <col min="12546" max="12556" width="9.140625" style="35"/>
    <col min="12557" max="12557" width="12" style="35" bestFit="1" customWidth="1"/>
    <col min="12558" max="12558" width="9.140625" style="35"/>
    <col min="12559" max="12559" width="12" style="35" bestFit="1" customWidth="1"/>
    <col min="12560" max="12560" width="9.140625" style="35"/>
    <col min="12561" max="12561" width="4.28515625" style="35" customWidth="1"/>
    <col min="12562" max="12572" width="9.140625" style="35"/>
    <col min="12573" max="12573" width="4.28515625" style="35" bestFit="1" customWidth="1"/>
    <col min="12574" max="12800" width="9.140625" style="35"/>
    <col min="12801" max="12801" width="4.28515625" style="35" bestFit="1" customWidth="1"/>
    <col min="12802" max="12812" width="9.140625" style="35"/>
    <col min="12813" max="12813" width="12" style="35" bestFit="1" customWidth="1"/>
    <col min="12814" max="12814" width="9.140625" style="35"/>
    <col min="12815" max="12815" width="12" style="35" bestFit="1" customWidth="1"/>
    <col min="12816" max="12816" width="9.140625" style="35"/>
    <col min="12817" max="12817" width="4.28515625" style="35" customWidth="1"/>
    <col min="12818" max="12828" width="9.140625" style="35"/>
    <col min="12829" max="12829" width="4.28515625" style="35" bestFit="1" customWidth="1"/>
    <col min="12830" max="13056" width="9.140625" style="35"/>
    <col min="13057" max="13057" width="4.28515625" style="35" bestFit="1" customWidth="1"/>
    <col min="13058" max="13068" width="9.140625" style="35"/>
    <col min="13069" max="13069" width="12" style="35" bestFit="1" customWidth="1"/>
    <col min="13070" max="13070" width="9.140625" style="35"/>
    <col min="13071" max="13071" width="12" style="35" bestFit="1" customWidth="1"/>
    <col min="13072" max="13072" width="9.140625" style="35"/>
    <col min="13073" max="13073" width="4.28515625" style="35" customWidth="1"/>
    <col min="13074" max="13084" width="9.140625" style="35"/>
    <col min="13085" max="13085" width="4.28515625" style="35" bestFit="1" customWidth="1"/>
    <col min="13086" max="13312" width="9.140625" style="35"/>
    <col min="13313" max="13313" width="4.28515625" style="35" bestFit="1" customWidth="1"/>
    <col min="13314" max="13324" width="9.140625" style="35"/>
    <col min="13325" max="13325" width="12" style="35" bestFit="1" customWidth="1"/>
    <col min="13326" max="13326" width="9.140625" style="35"/>
    <col min="13327" max="13327" width="12" style="35" bestFit="1" customWidth="1"/>
    <col min="13328" max="13328" width="9.140625" style="35"/>
    <col min="13329" max="13329" width="4.28515625" style="35" customWidth="1"/>
    <col min="13330" max="13340" width="9.140625" style="35"/>
    <col min="13341" max="13341" width="4.28515625" style="35" bestFit="1" customWidth="1"/>
    <col min="13342" max="13568" width="9.140625" style="35"/>
    <col min="13569" max="13569" width="4.28515625" style="35" bestFit="1" customWidth="1"/>
    <col min="13570" max="13580" width="9.140625" style="35"/>
    <col min="13581" max="13581" width="12" style="35" bestFit="1" customWidth="1"/>
    <col min="13582" max="13582" width="9.140625" style="35"/>
    <col min="13583" max="13583" width="12" style="35" bestFit="1" customWidth="1"/>
    <col min="13584" max="13584" width="9.140625" style="35"/>
    <col min="13585" max="13585" width="4.28515625" style="35" customWidth="1"/>
    <col min="13586" max="13596" width="9.140625" style="35"/>
    <col min="13597" max="13597" width="4.28515625" style="35" bestFit="1" customWidth="1"/>
    <col min="13598" max="13824" width="9.140625" style="35"/>
    <col min="13825" max="13825" width="4.28515625" style="35" bestFit="1" customWidth="1"/>
    <col min="13826" max="13836" width="9.140625" style="35"/>
    <col min="13837" max="13837" width="12" style="35" bestFit="1" customWidth="1"/>
    <col min="13838" max="13838" width="9.140625" style="35"/>
    <col min="13839" max="13839" width="12" style="35" bestFit="1" customWidth="1"/>
    <col min="13840" max="13840" width="9.140625" style="35"/>
    <col min="13841" max="13841" width="4.28515625" style="35" customWidth="1"/>
    <col min="13842" max="13852" width="9.140625" style="35"/>
    <col min="13853" max="13853" width="4.28515625" style="35" bestFit="1" customWidth="1"/>
    <col min="13854" max="14080" width="9.140625" style="35"/>
    <col min="14081" max="14081" width="4.28515625" style="35" bestFit="1" customWidth="1"/>
    <col min="14082" max="14092" width="9.140625" style="35"/>
    <col min="14093" max="14093" width="12" style="35" bestFit="1" customWidth="1"/>
    <col min="14094" max="14094" width="9.140625" style="35"/>
    <col min="14095" max="14095" width="12" style="35" bestFit="1" customWidth="1"/>
    <col min="14096" max="14096" width="9.140625" style="35"/>
    <col min="14097" max="14097" width="4.28515625" style="35" customWidth="1"/>
    <col min="14098" max="14108" width="9.140625" style="35"/>
    <col min="14109" max="14109" width="4.28515625" style="35" bestFit="1" customWidth="1"/>
    <col min="14110" max="14336" width="9.140625" style="35"/>
    <col min="14337" max="14337" width="4.28515625" style="35" bestFit="1" customWidth="1"/>
    <col min="14338" max="14348" width="9.140625" style="35"/>
    <col min="14349" max="14349" width="12" style="35" bestFit="1" customWidth="1"/>
    <col min="14350" max="14350" width="9.140625" style="35"/>
    <col min="14351" max="14351" width="12" style="35" bestFit="1" customWidth="1"/>
    <col min="14352" max="14352" width="9.140625" style="35"/>
    <col min="14353" max="14353" width="4.28515625" style="35" customWidth="1"/>
    <col min="14354" max="14364" width="9.140625" style="35"/>
    <col min="14365" max="14365" width="4.28515625" style="35" bestFit="1" customWidth="1"/>
    <col min="14366" max="14592" width="9.140625" style="35"/>
    <col min="14593" max="14593" width="4.28515625" style="35" bestFit="1" customWidth="1"/>
    <col min="14594" max="14604" width="9.140625" style="35"/>
    <col min="14605" max="14605" width="12" style="35" bestFit="1" customWidth="1"/>
    <col min="14606" max="14606" width="9.140625" style="35"/>
    <col min="14607" max="14607" width="12" style="35" bestFit="1" customWidth="1"/>
    <col min="14608" max="14608" width="9.140625" style="35"/>
    <col min="14609" max="14609" width="4.28515625" style="35" customWidth="1"/>
    <col min="14610" max="14620" width="9.140625" style="35"/>
    <col min="14621" max="14621" width="4.28515625" style="35" bestFit="1" customWidth="1"/>
    <col min="14622" max="14848" width="9.140625" style="35"/>
    <col min="14849" max="14849" width="4.28515625" style="35" bestFit="1" customWidth="1"/>
    <col min="14850" max="14860" width="9.140625" style="35"/>
    <col min="14861" max="14861" width="12" style="35" bestFit="1" customWidth="1"/>
    <col min="14862" max="14862" width="9.140625" style="35"/>
    <col min="14863" max="14863" width="12" style="35" bestFit="1" customWidth="1"/>
    <col min="14864" max="14864" width="9.140625" style="35"/>
    <col min="14865" max="14865" width="4.28515625" style="35" customWidth="1"/>
    <col min="14866" max="14876" width="9.140625" style="35"/>
    <col min="14877" max="14877" width="4.28515625" style="35" bestFit="1" customWidth="1"/>
    <col min="14878" max="15104" width="9.140625" style="35"/>
    <col min="15105" max="15105" width="4.28515625" style="35" bestFit="1" customWidth="1"/>
    <col min="15106" max="15116" width="9.140625" style="35"/>
    <col min="15117" max="15117" width="12" style="35" bestFit="1" customWidth="1"/>
    <col min="15118" max="15118" width="9.140625" style="35"/>
    <col min="15119" max="15119" width="12" style="35" bestFit="1" customWidth="1"/>
    <col min="15120" max="15120" width="9.140625" style="35"/>
    <col min="15121" max="15121" width="4.28515625" style="35" customWidth="1"/>
    <col min="15122" max="15132" width="9.140625" style="35"/>
    <col min="15133" max="15133" width="4.28515625" style="35" bestFit="1" customWidth="1"/>
    <col min="15134" max="15360" width="9.140625" style="35"/>
    <col min="15361" max="15361" width="4.28515625" style="35" bestFit="1" customWidth="1"/>
    <col min="15362" max="15372" width="9.140625" style="35"/>
    <col min="15373" max="15373" width="12" style="35" bestFit="1" customWidth="1"/>
    <col min="15374" max="15374" width="9.140625" style="35"/>
    <col min="15375" max="15375" width="12" style="35" bestFit="1" customWidth="1"/>
    <col min="15376" max="15376" width="9.140625" style="35"/>
    <col min="15377" max="15377" width="4.28515625" style="35" customWidth="1"/>
    <col min="15378" max="15388" width="9.140625" style="35"/>
    <col min="15389" max="15389" width="4.28515625" style="35" bestFit="1" customWidth="1"/>
    <col min="15390" max="15616" width="9.140625" style="35"/>
    <col min="15617" max="15617" width="4.28515625" style="35" bestFit="1" customWidth="1"/>
    <col min="15618" max="15628" width="9.140625" style="35"/>
    <col min="15629" max="15629" width="12" style="35" bestFit="1" customWidth="1"/>
    <col min="15630" max="15630" width="9.140625" style="35"/>
    <col min="15631" max="15631" width="12" style="35" bestFit="1" customWidth="1"/>
    <col min="15632" max="15632" width="9.140625" style="35"/>
    <col min="15633" max="15633" width="4.28515625" style="35" customWidth="1"/>
    <col min="15634" max="15644" width="9.140625" style="35"/>
    <col min="15645" max="15645" width="4.28515625" style="35" bestFit="1" customWidth="1"/>
    <col min="15646" max="15872" width="9.140625" style="35"/>
    <col min="15873" max="15873" width="4.28515625" style="35" bestFit="1" customWidth="1"/>
    <col min="15874" max="15884" width="9.140625" style="35"/>
    <col min="15885" max="15885" width="12" style="35" bestFit="1" customWidth="1"/>
    <col min="15886" max="15886" width="9.140625" style="35"/>
    <col min="15887" max="15887" width="12" style="35" bestFit="1" customWidth="1"/>
    <col min="15888" max="15888" width="9.140625" style="35"/>
    <col min="15889" max="15889" width="4.28515625" style="35" customWidth="1"/>
    <col min="15890" max="15900" width="9.140625" style="35"/>
    <col min="15901" max="15901" width="4.28515625" style="35" bestFit="1" customWidth="1"/>
    <col min="15902" max="16128" width="9.140625" style="35"/>
    <col min="16129" max="16129" width="4.28515625" style="35" bestFit="1" customWidth="1"/>
    <col min="16130" max="16140" width="9.140625" style="35"/>
    <col min="16141" max="16141" width="12" style="35" bestFit="1" customWidth="1"/>
    <col min="16142" max="16142" width="9.140625" style="35"/>
    <col min="16143" max="16143" width="12" style="35" bestFit="1" customWidth="1"/>
    <col min="16144" max="16144" width="9.140625" style="35"/>
    <col min="16145" max="16145" width="4.28515625" style="35" customWidth="1"/>
    <col min="16146" max="16156" width="9.140625" style="35"/>
    <col min="16157" max="16157" width="4.28515625" style="35" bestFit="1" customWidth="1"/>
    <col min="16158" max="16384" width="9.140625" style="35"/>
  </cols>
  <sheetData>
    <row r="1" spans="1:32" ht="18.75">
      <c r="B1" s="36" t="s">
        <v>52</v>
      </c>
      <c r="C1" s="37"/>
      <c r="D1" s="37"/>
      <c r="E1" s="37"/>
      <c r="F1" s="37"/>
      <c r="G1" s="37"/>
      <c r="H1" s="37"/>
      <c r="I1" s="37"/>
      <c r="J1" s="37"/>
      <c r="N1" s="38"/>
    </row>
    <row r="2" spans="1:32">
      <c r="B2" s="35" t="s">
        <v>53</v>
      </c>
    </row>
    <row r="3" spans="1:32">
      <c r="B3" s="39" t="s">
        <v>54</v>
      </c>
      <c r="C3" s="35">
        <v>0.02</v>
      </c>
    </row>
    <row r="4" spans="1:32">
      <c r="B4" s="35" t="s">
        <v>55</v>
      </c>
      <c r="D4" s="38" t="s">
        <v>78</v>
      </c>
      <c r="E4" s="37">
        <v>0</v>
      </c>
      <c r="F4" s="38" t="s">
        <v>79</v>
      </c>
      <c r="G4" s="37">
        <v>0.05</v>
      </c>
      <c r="H4" s="38" t="s">
        <v>80</v>
      </c>
      <c r="I4" s="37">
        <v>0.02</v>
      </c>
    </row>
    <row r="5" spans="1:32">
      <c r="M5" s="40" t="s">
        <v>59</v>
      </c>
      <c r="Q5" s="40" t="s">
        <v>60</v>
      </c>
      <c r="AC5" s="40" t="s">
        <v>61</v>
      </c>
    </row>
    <row r="6" spans="1:32" ht="18">
      <c r="A6" s="41" t="s">
        <v>62</v>
      </c>
      <c r="B6" s="41" t="s">
        <v>63</v>
      </c>
      <c r="C6" s="41" t="s">
        <v>64</v>
      </c>
      <c r="D6" s="41" t="s">
        <v>65</v>
      </c>
      <c r="E6" s="41" t="s">
        <v>66</v>
      </c>
      <c r="F6" s="41" t="s">
        <v>67</v>
      </c>
      <c r="G6" s="41" t="s">
        <v>68</v>
      </c>
      <c r="H6" s="41" t="s">
        <v>69</v>
      </c>
      <c r="I6" s="41" t="s">
        <v>70</v>
      </c>
      <c r="J6" s="41" t="s">
        <v>71</v>
      </c>
      <c r="K6" s="41" t="s">
        <v>72</v>
      </c>
      <c r="L6" s="41"/>
      <c r="M6" s="41" t="s">
        <v>73</v>
      </c>
      <c r="N6" s="42" t="s">
        <v>74</v>
      </c>
      <c r="O6" s="42" t="s">
        <v>75</v>
      </c>
      <c r="Q6" s="41" t="s">
        <v>62</v>
      </c>
      <c r="R6" s="41" t="s">
        <v>63</v>
      </c>
      <c r="S6" s="41" t="s">
        <v>64</v>
      </c>
      <c r="T6" s="41" t="s">
        <v>65</v>
      </c>
      <c r="U6" s="41" t="s">
        <v>66</v>
      </c>
      <c r="V6" s="41" t="s">
        <v>67</v>
      </c>
      <c r="W6" s="41" t="s">
        <v>68</v>
      </c>
      <c r="X6" s="41" t="s">
        <v>69</v>
      </c>
      <c r="Y6" s="41" t="s">
        <v>70</v>
      </c>
      <c r="Z6" s="41" t="s">
        <v>71</v>
      </c>
      <c r="AA6" s="41" t="s">
        <v>72</v>
      </c>
      <c r="AC6" s="41" t="s">
        <v>62</v>
      </c>
      <c r="AD6" s="41" t="s">
        <v>76</v>
      </c>
      <c r="AE6" s="42" t="s">
        <v>74</v>
      </c>
      <c r="AF6" s="42" t="s">
        <v>75</v>
      </c>
    </row>
    <row r="7" spans="1:32">
      <c r="A7" s="35">
        <f>1</f>
        <v>1</v>
      </c>
      <c r="B7" s="35">
        <f ca="1">NORMINV(RAND(),0,$C$3)</f>
        <v>-1.6980145479355849E-2</v>
      </c>
      <c r="C7" s="35">
        <f t="shared" ref="C7:K7" ca="1" si="0">NORMINV(RAND(),0,$C$3)</f>
        <v>4.242527572017319E-2</v>
      </c>
      <c r="D7" s="35">
        <f t="shared" ca="1" si="0"/>
        <v>5.885163186046536E-2</v>
      </c>
      <c r="E7" s="35">
        <f t="shared" ca="1" si="0"/>
        <v>-3.0044186301995107E-3</v>
      </c>
      <c r="F7" s="35">
        <f t="shared" ca="1" si="0"/>
        <v>-5.1452214200838661E-2</v>
      </c>
      <c r="G7" s="35">
        <f t="shared" ca="1" si="0"/>
        <v>-4.7025943230463458E-3</v>
      </c>
      <c r="H7" s="35">
        <f t="shared" ca="1" si="0"/>
        <v>3.8355115775466882E-3</v>
      </c>
      <c r="I7" s="35">
        <f t="shared" ca="1" si="0"/>
        <v>-1.9467005413079559E-2</v>
      </c>
      <c r="J7" s="35">
        <f t="shared" ca="1" si="0"/>
        <v>7.4751093103881203E-3</v>
      </c>
      <c r="K7" s="35">
        <f t="shared" ca="1" si="0"/>
        <v>-1.9381516383200296E-2</v>
      </c>
      <c r="M7" s="35">
        <f ca="1">AVERAGE(B7:K7)</f>
        <v>-2.4003659611468615E-4</v>
      </c>
      <c r="N7" s="35">
        <f ca="1">STDEV(B7:K7)</f>
        <v>3.1718965433542377E-2</v>
      </c>
      <c r="O7" s="35">
        <f ca="1">M7/N7</f>
        <v>-7.5676048330646593E-3</v>
      </c>
      <c r="Q7" s="35">
        <f>1</f>
        <v>1</v>
      </c>
      <c r="R7" s="35">
        <f ca="1">B7</f>
        <v>-1.6980145479355849E-2</v>
      </c>
      <c r="S7" s="35">
        <f t="shared" ref="S7:AA7" ca="1" si="1">C7</f>
        <v>4.242527572017319E-2</v>
      </c>
      <c r="T7" s="35">
        <f t="shared" ca="1" si="1"/>
        <v>5.885163186046536E-2</v>
      </c>
      <c r="U7" s="35">
        <f t="shared" ca="1" si="1"/>
        <v>-3.0044186301995107E-3</v>
      </c>
      <c r="V7" s="35">
        <f t="shared" ca="1" si="1"/>
        <v>-5.1452214200838661E-2</v>
      </c>
      <c r="W7" s="35">
        <f t="shared" ca="1" si="1"/>
        <v>-4.7025943230463458E-3</v>
      </c>
      <c r="X7" s="35">
        <f t="shared" ca="1" si="1"/>
        <v>3.8355115775466882E-3</v>
      </c>
      <c r="Y7" s="35">
        <f t="shared" ca="1" si="1"/>
        <v>-1.9467005413079559E-2</v>
      </c>
      <c r="Z7" s="35">
        <f t="shared" ca="1" si="1"/>
        <v>7.4751093103881203E-3</v>
      </c>
      <c r="AA7" s="35">
        <f t="shared" ca="1" si="1"/>
        <v>-1.9381516383200296E-2</v>
      </c>
      <c r="AC7" s="35">
        <f>1</f>
        <v>1</v>
      </c>
      <c r="AD7" s="35">
        <f ca="1">AVERAGE(R7:AA7)</f>
        <v>-2.4003659611468615E-4</v>
      </c>
      <c r="AE7" s="35">
        <f ca="1">STDEV(R7:AA7)</f>
        <v>3.1718965433542377E-2</v>
      </c>
      <c r="AF7" s="35">
        <f ca="1">AD7/AE7</f>
        <v>-7.5676048330646593E-3</v>
      </c>
    </row>
    <row r="8" spans="1:32">
      <c r="A8" s="35">
        <f t="shared" ref="A8:A13" si="2">A7+1</f>
        <v>2</v>
      </c>
      <c r="B8" s="35">
        <f t="shared" ref="B8:K13" ca="1" si="3">NORMINV(RAND(),0,$C$3)</f>
        <v>2.8560116544829008E-2</v>
      </c>
      <c r="C8" s="35">
        <f t="shared" ca="1" si="3"/>
        <v>-8.2100309714374792E-3</v>
      </c>
      <c r="D8" s="35">
        <f t="shared" ca="1" si="3"/>
        <v>1.2390577844635865E-2</v>
      </c>
      <c r="E8" s="35">
        <f t="shared" ca="1" si="3"/>
        <v>9.5909851334267399E-3</v>
      </c>
      <c r="F8" s="35">
        <f t="shared" ca="1" si="3"/>
        <v>1.3451640070153828E-2</v>
      </c>
      <c r="G8" s="35">
        <f t="shared" ca="1" si="3"/>
        <v>-4.718973903025335E-2</v>
      </c>
      <c r="H8" s="35">
        <f t="shared" ca="1" si="3"/>
        <v>1.1354169722329659E-2</v>
      </c>
      <c r="I8" s="35">
        <f t="shared" ca="1" si="3"/>
        <v>2.9793040974684069E-3</v>
      </c>
      <c r="J8" s="35">
        <f t="shared" ca="1" si="3"/>
        <v>-3.9281276767073924E-3</v>
      </c>
      <c r="K8" s="35">
        <f t="shared" ca="1" si="3"/>
        <v>-4.3893714155154888E-3</v>
      </c>
      <c r="M8" s="35">
        <f t="shared" ref="M8:M13" ca="1" si="4">AVERAGE(B8:K8)</f>
        <v>1.4609524318929795E-3</v>
      </c>
      <c r="N8" s="35">
        <f t="shared" ref="N8:N13" ca="1" si="5">STDEV(B8:K8)</f>
        <v>2.0241768539483278E-2</v>
      </c>
      <c r="O8" s="35">
        <f t="shared" ref="O8:O13" ca="1" si="6">M8/N8</f>
        <v>7.2175137713054491E-2</v>
      </c>
      <c r="Q8" s="35">
        <f t="shared" ref="Q8:Q13" si="7">Q7+1</f>
        <v>2</v>
      </c>
      <c r="R8" s="35">
        <f t="shared" ref="R8:AA13" ca="1" si="8">B8+R7</f>
        <v>1.157997106547316E-2</v>
      </c>
      <c r="S8" s="35">
        <f t="shared" ca="1" si="8"/>
        <v>3.4215244748735711E-2</v>
      </c>
      <c r="T8" s="35">
        <f t="shared" ca="1" si="8"/>
        <v>7.1242209705101228E-2</v>
      </c>
      <c r="U8" s="35">
        <f t="shared" ca="1" si="8"/>
        <v>6.5865665032272293E-3</v>
      </c>
      <c r="V8" s="35">
        <f t="shared" ca="1" si="8"/>
        <v>-3.8000574130684833E-2</v>
      </c>
      <c r="W8" s="35">
        <f t="shared" ca="1" si="8"/>
        <v>-5.1892333353299694E-2</v>
      </c>
      <c r="X8" s="35">
        <f t="shared" ca="1" si="8"/>
        <v>1.5189681299876346E-2</v>
      </c>
      <c r="Y8" s="35">
        <f t="shared" ca="1" si="8"/>
        <v>-1.6487701315611152E-2</v>
      </c>
      <c r="Z8" s="35">
        <f t="shared" ca="1" si="8"/>
        <v>3.5469816336807279E-3</v>
      </c>
      <c r="AA8" s="35">
        <f t="shared" ca="1" si="8"/>
        <v>-2.3770887798715785E-2</v>
      </c>
      <c r="AC8" s="35">
        <f t="shared" ref="AC8:AC13" si="9">AC7+1</f>
        <v>2</v>
      </c>
      <c r="AD8" s="35">
        <f t="shared" ref="AD8:AD13" ca="1" si="10">AVERAGE(R8:AA8)</f>
        <v>1.2209158357782926E-3</v>
      </c>
      <c r="AE8" s="35">
        <f t="shared" ref="AE8:AE13" ca="1" si="11">STDEV(R8:AA8)</f>
        <v>3.5940958441904987E-2</v>
      </c>
      <c r="AF8" s="35">
        <f t="shared" ref="AF8:AF13" ca="1" si="12">AD8/AE8</f>
        <v>3.3970041109275997E-2</v>
      </c>
    </row>
    <row r="9" spans="1:32">
      <c r="A9" s="35">
        <f t="shared" si="2"/>
        <v>3</v>
      </c>
      <c r="B9" s="35">
        <f ca="1">NORMINV(RAND(),0,$C$3)+$E$4</f>
        <v>4.1036245315360535E-2</v>
      </c>
      <c r="C9" s="35">
        <f t="shared" ref="C9:K9" ca="1" si="13">NORMINV(RAND(),0,$C$3)+$E$4</f>
        <v>1.6735152229652002E-2</v>
      </c>
      <c r="D9" s="35">
        <f t="shared" ca="1" si="13"/>
        <v>5.0847724737684095E-3</v>
      </c>
      <c r="E9" s="35">
        <f t="shared" ca="1" si="13"/>
        <v>4.0276717776899236E-2</v>
      </c>
      <c r="F9" s="35">
        <f t="shared" ca="1" si="13"/>
        <v>2.0974198489857453E-2</v>
      </c>
      <c r="G9" s="35">
        <f t="shared" ca="1" si="13"/>
        <v>-7.3664240181511619E-3</v>
      </c>
      <c r="H9" s="35">
        <f t="shared" ca="1" si="13"/>
        <v>1.4035445959156834E-2</v>
      </c>
      <c r="I9" s="35">
        <f t="shared" ca="1" si="13"/>
        <v>8.1842463946526951E-3</v>
      </c>
      <c r="J9" s="35">
        <f t="shared" ca="1" si="13"/>
        <v>-2.3287150692415035E-2</v>
      </c>
      <c r="K9" s="35">
        <f t="shared" ca="1" si="13"/>
        <v>9.634627805447965E-3</v>
      </c>
      <c r="M9" s="35">
        <f t="shared" ca="1" si="4"/>
        <v>1.25307831734229E-2</v>
      </c>
      <c r="N9" s="35">
        <f t="shared" ca="1" si="5"/>
        <v>1.9536793391152905E-2</v>
      </c>
      <c r="O9" s="35">
        <f t="shared" ca="1" si="6"/>
        <v>0.64139405697443541</v>
      </c>
      <c r="Q9" s="35">
        <f t="shared" si="7"/>
        <v>3</v>
      </c>
      <c r="R9" s="35">
        <f t="shared" ca="1" si="8"/>
        <v>5.2616216380833691E-2</v>
      </c>
      <c r="S9" s="35">
        <f t="shared" ca="1" si="8"/>
        <v>5.0950396978387713E-2</v>
      </c>
      <c r="T9" s="35">
        <f t="shared" ca="1" si="8"/>
        <v>7.6326982178869643E-2</v>
      </c>
      <c r="U9" s="35">
        <f t="shared" ca="1" si="8"/>
        <v>4.6863284280126469E-2</v>
      </c>
      <c r="V9" s="35">
        <f t="shared" ca="1" si="8"/>
        <v>-1.7026375640827381E-2</v>
      </c>
      <c r="W9" s="35">
        <f t="shared" ca="1" si="8"/>
        <v>-5.9258757371450858E-2</v>
      </c>
      <c r="X9" s="35">
        <f t="shared" ca="1" si="8"/>
        <v>2.922512725903318E-2</v>
      </c>
      <c r="Y9" s="35">
        <f t="shared" ca="1" si="8"/>
        <v>-8.3034549209584571E-3</v>
      </c>
      <c r="Z9" s="35">
        <f t="shared" ca="1" si="8"/>
        <v>-1.9740169058734307E-2</v>
      </c>
      <c r="AA9" s="35">
        <f t="shared" ca="1" si="8"/>
        <v>-1.413625999326782E-2</v>
      </c>
      <c r="AC9" s="35">
        <f t="shared" si="9"/>
        <v>3</v>
      </c>
      <c r="AD9" s="35">
        <f t="shared" ca="1" si="10"/>
        <v>1.3751699009201188E-2</v>
      </c>
      <c r="AE9" s="35">
        <f t="shared" ca="1" si="11"/>
        <v>4.3216964113661549E-2</v>
      </c>
      <c r="AF9" s="35">
        <f t="shared" ca="1" si="12"/>
        <v>0.31820141213607511</v>
      </c>
    </row>
    <row r="10" spans="1:32">
      <c r="A10" s="35">
        <f t="shared" si="2"/>
        <v>4</v>
      </c>
      <c r="B10" s="35">
        <f ca="1">NORMINV(RAND(),0,$C$3)+$G$4</f>
        <v>5.3642610578078717E-2</v>
      </c>
      <c r="C10" s="35">
        <f t="shared" ref="C10:K10" ca="1" si="14">NORMINV(RAND(),0,$C$3)+$G$4</f>
        <v>7.0461295764642759E-2</v>
      </c>
      <c r="D10" s="35">
        <f t="shared" ca="1" si="14"/>
        <v>5.445440517859361E-2</v>
      </c>
      <c r="E10" s="35">
        <f t="shared" ca="1" si="14"/>
        <v>7.8256671950861181E-2</v>
      </c>
      <c r="F10" s="35">
        <f t="shared" ca="1" si="14"/>
        <v>5.2202585155436722E-2</v>
      </c>
      <c r="G10" s="35">
        <f t="shared" ca="1" si="14"/>
        <v>6.1464182408719606E-2</v>
      </c>
      <c r="H10" s="35">
        <f t="shared" ca="1" si="14"/>
        <v>4.1898121954493953E-2</v>
      </c>
      <c r="I10" s="35">
        <f t="shared" ca="1" si="14"/>
        <v>6.1271645590613169E-2</v>
      </c>
      <c r="J10" s="35">
        <f t="shared" ca="1" si="14"/>
        <v>4.9351675931987631E-2</v>
      </c>
      <c r="K10" s="35">
        <f t="shared" ca="1" si="14"/>
        <v>2.3974067223575847E-2</v>
      </c>
      <c r="M10" s="35">
        <f t="shared" ca="1" si="4"/>
        <v>5.4697726173700313E-2</v>
      </c>
      <c r="N10" s="35">
        <f t="shared" ca="1" si="5"/>
        <v>1.5041671531769487E-2</v>
      </c>
      <c r="O10" s="35">
        <f t="shared" ca="1" si="6"/>
        <v>3.6364127522777867</v>
      </c>
      <c r="Q10" s="35">
        <f t="shared" si="7"/>
        <v>4</v>
      </c>
      <c r="R10" s="35">
        <f t="shared" ca="1" si="8"/>
        <v>0.10625882695891241</v>
      </c>
      <c r="S10" s="35">
        <f t="shared" ca="1" si="8"/>
        <v>0.12141169274303047</v>
      </c>
      <c r="T10" s="35">
        <f t="shared" ca="1" si="8"/>
        <v>0.13078138735746325</v>
      </c>
      <c r="U10" s="35">
        <f t="shared" ca="1" si="8"/>
        <v>0.12511995623098765</v>
      </c>
      <c r="V10" s="35">
        <f t="shared" ca="1" si="8"/>
        <v>3.5176209514609341E-2</v>
      </c>
      <c r="W10" s="35">
        <f t="shared" ca="1" si="8"/>
        <v>2.2054250372687476E-3</v>
      </c>
      <c r="X10" s="35">
        <f t="shared" ca="1" si="8"/>
        <v>7.112324921352714E-2</v>
      </c>
      <c r="Y10" s="35">
        <f t="shared" ca="1" si="8"/>
        <v>5.2968190669654712E-2</v>
      </c>
      <c r="Z10" s="35">
        <f t="shared" ca="1" si="8"/>
        <v>2.9611506873253323E-2</v>
      </c>
      <c r="AA10" s="35">
        <f t="shared" ca="1" si="8"/>
        <v>9.8378072303080266E-3</v>
      </c>
      <c r="AC10" s="35">
        <f t="shared" si="9"/>
        <v>4</v>
      </c>
      <c r="AD10" s="35">
        <f t="shared" ca="1" si="10"/>
        <v>6.8449425182901508E-2</v>
      </c>
      <c r="AE10" s="35">
        <f t="shared" ca="1" si="11"/>
        <v>4.9460728862430109E-2</v>
      </c>
      <c r="AF10" s="35">
        <f t="shared" ca="1" si="12"/>
        <v>1.3839146077544973</v>
      </c>
    </row>
    <row r="11" spans="1:32">
      <c r="A11" s="35">
        <f t="shared" si="2"/>
        <v>5</v>
      </c>
      <c r="B11" s="35">
        <f ca="1">NORMINV(RAND(),0,$C$3)+$I$4</f>
        <v>1.1600661909097695E-2</v>
      </c>
      <c r="C11" s="35">
        <f t="shared" ref="C11:K11" ca="1" si="15">NORMINV(RAND(),0,$C$3)+$I$4</f>
        <v>4.9509450195631237E-2</v>
      </c>
      <c r="D11" s="35">
        <f t="shared" ca="1" si="15"/>
        <v>2.1277758413547239E-2</v>
      </c>
      <c r="E11" s="35">
        <f t="shared" ca="1" si="15"/>
        <v>3.298329178203873E-2</v>
      </c>
      <c r="F11" s="35">
        <f t="shared" ca="1" si="15"/>
        <v>1.9037541953875955E-3</v>
      </c>
      <c r="G11" s="35">
        <f t="shared" ca="1" si="15"/>
        <v>-4.4989584723192817E-3</v>
      </c>
      <c r="H11" s="35">
        <f t="shared" ca="1" si="15"/>
        <v>-4.9674020001555727E-3</v>
      </c>
      <c r="I11" s="35">
        <f t="shared" ca="1" si="15"/>
        <v>1.9189868832645531E-2</v>
      </c>
      <c r="J11" s="35">
        <f t="shared" ca="1" si="15"/>
        <v>2.3479365620160196E-2</v>
      </c>
      <c r="K11" s="35">
        <f t="shared" ca="1" si="15"/>
        <v>-3.4288929032008031E-2</v>
      </c>
      <c r="M11" s="35">
        <f t="shared" ca="1" si="4"/>
        <v>1.1618886144402537E-2</v>
      </c>
      <c r="N11" s="35">
        <f t="shared" ca="1" si="5"/>
        <v>2.3381423592307004E-2</v>
      </c>
      <c r="O11" s="35">
        <f t="shared" ca="1" si="6"/>
        <v>0.4969280890247163</v>
      </c>
      <c r="Q11" s="35">
        <f t="shared" si="7"/>
        <v>5</v>
      </c>
      <c r="R11" s="35">
        <f t="shared" ca="1" si="8"/>
        <v>0.11785948886801011</v>
      </c>
      <c r="S11" s="35">
        <f t="shared" ca="1" si="8"/>
        <v>0.1709211429386617</v>
      </c>
      <c r="T11" s="35">
        <f t="shared" ca="1" si="8"/>
        <v>0.15205914577101048</v>
      </c>
      <c r="U11" s="35">
        <f t="shared" ca="1" si="8"/>
        <v>0.15810324801302639</v>
      </c>
      <c r="V11" s="35">
        <f t="shared" ca="1" si="8"/>
        <v>3.7079963709996937E-2</v>
      </c>
      <c r="W11" s="35">
        <f t="shared" ca="1" si="8"/>
        <v>-2.2935334350505342E-3</v>
      </c>
      <c r="X11" s="35">
        <f t="shared" ca="1" si="8"/>
        <v>6.615584721337156E-2</v>
      </c>
      <c r="Y11" s="35">
        <f t="shared" ca="1" si="8"/>
        <v>7.215805950230024E-2</v>
      </c>
      <c r="Z11" s="35">
        <f t="shared" ca="1" si="8"/>
        <v>5.3090872493413516E-2</v>
      </c>
      <c r="AA11" s="35">
        <f t="shared" ca="1" si="8"/>
        <v>-2.4451121801700004E-2</v>
      </c>
      <c r="AC11" s="35">
        <f t="shared" si="9"/>
        <v>5</v>
      </c>
      <c r="AD11" s="35">
        <f t="shared" ca="1" si="10"/>
        <v>8.0068311327304034E-2</v>
      </c>
      <c r="AE11" s="35">
        <f t="shared" ca="1" si="11"/>
        <v>6.7900446776460469E-2</v>
      </c>
      <c r="AF11" s="35">
        <f t="shared" ca="1" si="12"/>
        <v>1.1792015388485173</v>
      </c>
    </row>
    <row r="12" spans="1:32">
      <c r="A12" s="35">
        <f t="shared" si="2"/>
        <v>6</v>
      </c>
      <c r="B12" s="35">
        <f t="shared" ca="1" si="3"/>
        <v>2.0321945977592095E-2</v>
      </c>
      <c r="C12" s="35">
        <f t="shared" ca="1" si="3"/>
        <v>-1.9119895142553613E-2</v>
      </c>
      <c r="D12" s="35">
        <f t="shared" ca="1" si="3"/>
        <v>7.7286894640815019E-3</v>
      </c>
      <c r="E12" s="35">
        <f t="shared" ca="1" si="3"/>
        <v>2.9283411370650859E-3</v>
      </c>
      <c r="F12" s="35">
        <f t="shared" ca="1" si="3"/>
        <v>-1.1725006241507635E-2</v>
      </c>
      <c r="G12" s="35">
        <f t="shared" ca="1" si="3"/>
        <v>-4.369957512716538E-2</v>
      </c>
      <c r="H12" s="35">
        <f t="shared" ca="1" si="3"/>
        <v>4.7483578632114944E-3</v>
      </c>
      <c r="I12" s="35">
        <f t="shared" ca="1" si="3"/>
        <v>1.6947916310934223E-2</v>
      </c>
      <c r="J12" s="35">
        <f t="shared" ca="1" si="3"/>
        <v>1.7736235879773886E-3</v>
      </c>
      <c r="K12" s="35">
        <f t="shared" ca="1" si="3"/>
        <v>-1.6973360568292836E-2</v>
      </c>
      <c r="M12" s="35">
        <f t="shared" ca="1" si="4"/>
        <v>-3.7068962738657672E-3</v>
      </c>
      <c r="N12" s="35">
        <f t="shared" ca="1" si="5"/>
        <v>1.9314925197095278E-2</v>
      </c>
      <c r="O12" s="35">
        <f t="shared" ca="1" si="6"/>
        <v>-0.19191874863813801</v>
      </c>
      <c r="Q12" s="35">
        <f t="shared" si="7"/>
        <v>6</v>
      </c>
      <c r="R12" s="35">
        <f t="shared" ca="1" si="8"/>
        <v>0.13818143484560219</v>
      </c>
      <c r="S12" s="35">
        <f t="shared" ca="1" si="8"/>
        <v>0.1518012477961081</v>
      </c>
      <c r="T12" s="35">
        <f t="shared" ca="1" si="8"/>
        <v>0.15978783523509199</v>
      </c>
      <c r="U12" s="35">
        <f t="shared" ca="1" si="8"/>
        <v>0.16103158915009147</v>
      </c>
      <c r="V12" s="35">
        <f t="shared" ca="1" si="8"/>
        <v>2.53549574684893E-2</v>
      </c>
      <c r="W12" s="35">
        <f t="shared" ca="1" si="8"/>
        <v>-4.5993108562215917E-2</v>
      </c>
      <c r="X12" s="35">
        <f t="shared" ca="1" si="8"/>
        <v>7.0904205076583057E-2</v>
      </c>
      <c r="Y12" s="35">
        <f t="shared" ca="1" si="8"/>
        <v>8.9105975813234456E-2</v>
      </c>
      <c r="Z12" s="35">
        <f t="shared" ca="1" si="8"/>
        <v>5.4864496081390907E-2</v>
      </c>
      <c r="AA12" s="35">
        <f t="shared" ca="1" si="8"/>
        <v>-4.1424482369992841E-2</v>
      </c>
      <c r="AC12" s="35">
        <f t="shared" si="9"/>
        <v>6</v>
      </c>
      <c r="AD12" s="35">
        <f t="shared" ca="1" si="10"/>
        <v>7.6361415053438256E-2</v>
      </c>
      <c r="AE12" s="35">
        <f t="shared" ca="1" si="11"/>
        <v>7.8699158169035138E-2</v>
      </c>
      <c r="AF12" s="35">
        <f t="shared" ca="1" si="12"/>
        <v>0.97029519539998477</v>
      </c>
    </row>
    <row r="13" spans="1:32">
      <c r="A13" s="35">
        <f t="shared" si="2"/>
        <v>7</v>
      </c>
      <c r="B13" s="35">
        <f t="shared" ca="1" si="3"/>
        <v>7.8928933310181953E-3</v>
      </c>
      <c r="C13" s="35">
        <f t="shared" ca="1" si="3"/>
        <v>5.5022009065982943E-3</v>
      </c>
      <c r="D13" s="35">
        <f t="shared" ca="1" si="3"/>
        <v>5.0209986472257453E-2</v>
      </c>
      <c r="E13" s="35">
        <f t="shared" ca="1" si="3"/>
        <v>6.7319651303496446E-3</v>
      </c>
      <c r="F13" s="35">
        <f t="shared" ca="1" si="3"/>
        <v>1.5592314549175229E-2</v>
      </c>
      <c r="G13" s="35">
        <f t="shared" ca="1" si="3"/>
        <v>1.8823357463900747E-2</v>
      </c>
      <c r="H13" s="35">
        <f t="shared" ca="1" si="3"/>
        <v>1.5337417899389026E-2</v>
      </c>
      <c r="I13" s="35">
        <f t="shared" ca="1" si="3"/>
        <v>-1.4428993794372213E-2</v>
      </c>
      <c r="J13" s="35">
        <f t="shared" ca="1" si="3"/>
        <v>-2.0248438849001012E-3</v>
      </c>
      <c r="K13" s="35">
        <f t="shared" ca="1" si="3"/>
        <v>9.1625702181166689E-3</v>
      </c>
      <c r="M13" s="35">
        <f t="shared" ca="1" si="4"/>
        <v>1.1279886829153296E-2</v>
      </c>
      <c r="N13" s="35">
        <f t="shared" ca="1" si="5"/>
        <v>1.6718252174527156E-2</v>
      </c>
      <c r="O13" s="35">
        <f t="shared" ca="1" si="6"/>
        <v>0.67470491002282817</v>
      </c>
      <c r="Q13" s="35">
        <f t="shared" si="7"/>
        <v>7</v>
      </c>
      <c r="R13" s="35">
        <f t="shared" ca="1" si="8"/>
        <v>0.14607432817662039</v>
      </c>
      <c r="S13" s="35">
        <f t="shared" ca="1" si="8"/>
        <v>0.15730344870270638</v>
      </c>
      <c r="T13" s="35">
        <f t="shared" ca="1" si="8"/>
        <v>0.20999782170734943</v>
      </c>
      <c r="U13" s="35">
        <f t="shared" ca="1" si="8"/>
        <v>0.16776355428044112</v>
      </c>
      <c r="V13" s="35">
        <f t="shared" ca="1" si="8"/>
        <v>4.0947272017664529E-2</v>
      </c>
      <c r="W13" s="35">
        <f t="shared" ca="1" si="8"/>
        <v>-2.7169751098315171E-2</v>
      </c>
      <c r="X13" s="35">
        <f t="shared" ca="1" si="8"/>
        <v>8.6241622975972085E-2</v>
      </c>
      <c r="Y13" s="35">
        <f t="shared" ca="1" si="8"/>
        <v>7.4676982018862248E-2</v>
      </c>
      <c r="Z13" s="35">
        <f t="shared" ca="1" si="8"/>
        <v>5.2839652196490804E-2</v>
      </c>
      <c r="AA13" s="35">
        <f t="shared" ca="1" si="8"/>
        <v>-3.2261912151876168E-2</v>
      </c>
      <c r="AC13" s="35">
        <f t="shared" si="9"/>
        <v>7</v>
      </c>
      <c r="AD13" s="35">
        <f t="shared" ca="1" si="10"/>
        <v>8.7641301882591546E-2</v>
      </c>
      <c r="AE13" s="35">
        <f t="shared" ca="1" si="11"/>
        <v>8.2177183298074802E-2</v>
      </c>
      <c r="AF13" s="35">
        <f t="shared" ca="1" si="12"/>
        <v>1.0664919186229245</v>
      </c>
    </row>
    <row r="15" spans="1:32">
      <c r="L15" s="38" t="s">
        <v>77</v>
      </c>
      <c r="M15" s="35">
        <f ca="1">AVERAGE(M7:M13)</f>
        <v>1.2520185983227367E-2</v>
      </c>
      <c r="N15" s="35">
        <f ca="1">AVERAGE(N7:N13)</f>
        <v>2.0850542837125351E-2</v>
      </c>
      <c r="O15" s="35">
        <f ca="1">AVERAGE(O7:O13)</f>
        <v>0.7603040846488025</v>
      </c>
      <c r="AD15" s="38" t="s">
        <v>77</v>
      </c>
      <c r="AE15" s="35">
        <f ca="1">AVERAGE(AE7:AE13)</f>
        <v>5.5587772156444205E-2</v>
      </c>
      <c r="AF15" s="35">
        <f ca="1">AVERAGE(AF7:AF13)</f>
        <v>0.70635815843403005</v>
      </c>
    </row>
    <row r="20" spans="1:32">
      <c r="B20" s="38" t="s">
        <v>52</v>
      </c>
    </row>
    <row r="21" spans="1:32">
      <c r="B21" s="35" t="s">
        <v>53</v>
      </c>
    </row>
    <row r="22" spans="1:32">
      <c r="B22" s="37" t="s">
        <v>54</v>
      </c>
      <c r="C22" s="37">
        <v>0.01</v>
      </c>
    </row>
    <row r="23" spans="1:32">
      <c r="B23" s="35" t="s">
        <v>55</v>
      </c>
      <c r="D23" s="35" t="s">
        <v>78</v>
      </c>
      <c r="E23" s="35">
        <v>0</v>
      </c>
      <c r="F23" s="35" t="s">
        <v>79</v>
      </c>
      <c r="G23" s="35">
        <v>0.05</v>
      </c>
      <c r="H23" s="35" t="s">
        <v>80</v>
      </c>
      <c r="I23" s="35">
        <v>0.02</v>
      </c>
    </row>
    <row r="24" spans="1:32">
      <c r="M24" s="35" t="s">
        <v>59</v>
      </c>
      <c r="Q24" s="35" t="s">
        <v>60</v>
      </c>
      <c r="AC24" s="38" t="s">
        <v>61</v>
      </c>
    </row>
    <row r="25" spans="1:32">
      <c r="A25" s="35" t="s">
        <v>62</v>
      </c>
      <c r="B25" s="35" t="s">
        <v>63</v>
      </c>
      <c r="C25" s="35" t="s">
        <v>64</v>
      </c>
      <c r="D25" s="35" t="s">
        <v>65</v>
      </c>
      <c r="E25" s="35" t="s">
        <v>66</v>
      </c>
      <c r="F25" s="35" t="s">
        <v>67</v>
      </c>
      <c r="G25" s="35" t="s">
        <v>68</v>
      </c>
      <c r="H25" s="35" t="s">
        <v>69</v>
      </c>
      <c r="I25" s="35" t="s">
        <v>70</v>
      </c>
      <c r="J25" s="35" t="s">
        <v>71</v>
      </c>
      <c r="K25" s="35" t="s">
        <v>72</v>
      </c>
      <c r="L25" s="35" t="s">
        <v>62</v>
      </c>
      <c r="M25" s="35" t="s">
        <v>81</v>
      </c>
      <c r="N25" s="35" t="s">
        <v>82</v>
      </c>
      <c r="O25" s="35" t="s">
        <v>75</v>
      </c>
      <c r="Q25" s="35" t="s">
        <v>62</v>
      </c>
      <c r="R25" s="35" t="s">
        <v>63</v>
      </c>
      <c r="S25" s="35" t="s">
        <v>64</v>
      </c>
      <c r="T25" s="35" t="s">
        <v>65</v>
      </c>
      <c r="U25" s="35" t="s">
        <v>66</v>
      </c>
      <c r="V25" s="35" t="s">
        <v>67</v>
      </c>
      <c r="W25" s="35" t="s">
        <v>68</v>
      </c>
      <c r="X25" s="35" t="s">
        <v>69</v>
      </c>
      <c r="Y25" s="35" t="s">
        <v>70</v>
      </c>
      <c r="Z25" s="35" t="s">
        <v>71</v>
      </c>
      <c r="AA25" s="35" t="s">
        <v>72</v>
      </c>
      <c r="AC25" s="35" t="s">
        <v>62</v>
      </c>
      <c r="AD25" s="35" t="s">
        <v>83</v>
      </c>
      <c r="AE25" s="35" t="s">
        <v>82</v>
      </c>
      <c r="AF25" s="35" t="s">
        <v>75</v>
      </c>
    </row>
    <row r="26" spans="1:32">
      <c r="A26" s="35">
        <v>-3</v>
      </c>
      <c r="B26" s="35">
        <v>-3.7761632815553449E-3</v>
      </c>
      <c r="C26" s="35">
        <v>1.8743237127041828E-2</v>
      </c>
      <c r="D26" s="35">
        <v>-6.3371287378339129E-3</v>
      </c>
      <c r="E26" s="35">
        <v>1.9228268064199895E-2</v>
      </c>
      <c r="F26" s="35">
        <v>-4.2616124674614494E-3</v>
      </c>
      <c r="G26" s="35">
        <v>-1.8166657312297888E-2</v>
      </c>
      <c r="H26" s="35">
        <v>8.5908740567069569E-3</v>
      </c>
      <c r="I26" s="35">
        <v>-5.5550835599019813E-3</v>
      </c>
      <c r="J26" s="35">
        <v>-8.825537169096993E-3</v>
      </c>
      <c r="K26" s="35">
        <v>1.7693928179258246E-3</v>
      </c>
      <c r="L26" s="35">
        <v>-3</v>
      </c>
      <c r="M26" s="35">
        <v>1.4095895377269356E-4</v>
      </c>
      <c r="N26" s="35">
        <v>1.2060619353268133E-2</v>
      </c>
      <c r="O26" s="35">
        <v>1.1687538561980826E-2</v>
      </c>
      <c r="Q26" s="35">
        <v>1</v>
      </c>
      <c r="R26" s="35">
        <v>-3.7761632815553449E-3</v>
      </c>
      <c r="S26" s="35">
        <v>1.8743237127041828E-2</v>
      </c>
      <c r="T26" s="35">
        <v>-6.3371287378339129E-3</v>
      </c>
      <c r="U26" s="35">
        <v>1.9228268064199895E-2</v>
      </c>
      <c r="V26" s="35">
        <v>-4.2616124674614494E-3</v>
      </c>
      <c r="W26" s="35">
        <v>-1.8166657312297888E-2</v>
      </c>
      <c r="X26" s="35">
        <v>8.5908740567069569E-3</v>
      </c>
      <c r="Y26" s="35">
        <v>-5.5550835599019813E-3</v>
      </c>
      <c r="Z26" s="35">
        <v>-8.825537169096993E-3</v>
      </c>
      <c r="AA26" s="35">
        <v>1.7693928179258246E-3</v>
      </c>
      <c r="AC26" s="35">
        <v>1</v>
      </c>
      <c r="AD26" s="35">
        <v>1.4095895377269356E-4</v>
      </c>
      <c r="AE26" s="35">
        <v>1.2060619353268133E-2</v>
      </c>
      <c r="AF26" s="35">
        <v>1.1687538561980826E-2</v>
      </c>
    </row>
    <row r="27" spans="1:32">
      <c r="A27" s="35">
        <f t="shared" ref="A27:A32" si="16">A26+1</f>
        <v>-2</v>
      </c>
      <c r="B27" s="35">
        <v>1.0160346563164833E-2</v>
      </c>
      <c r="C27" s="35">
        <v>-1.0025671322625565E-2</v>
      </c>
      <c r="D27" s="35">
        <v>-1.1598337877449759E-2</v>
      </c>
      <c r="E27" s="35">
        <v>9.4464799700434005E-3</v>
      </c>
      <c r="F27" s="35">
        <v>-8.3625876383637745E-3</v>
      </c>
      <c r="G27" s="35">
        <v>-8.9726081926095064E-3</v>
      </c>
      <c r="H27" s="35">
        <v>5.6746850815880398E-3</v>
      </c>
      <c r="I27" s="35">
        <v>-2.6333417379866431E-3</v>
      </c>
      <c r="J27" s="35">
        <v>1.0072593428281077E-2</v>
      </c>
      <c r="K27" s="35">
        <v>-8.761702320071288E-4</v>
      </c>
      <c r="L27" s="35">
        <f t="shared" ref="L27:L32" si="17">L26+1</f>
        <v>-2</v>
      </c>
      <c r="M27" s="35">
        <v>-7.114611957965022E-4</v>
      </c>
      <c r="N27" s="35">
        <v>8.9084498257686155E-3</v>
      </c>
      <c r="O27" s="35">
        <v>-7.9863636178151537E-2</v>
      </c>
      <c r="Q27" s="35">
        <v>2</v>
      </c>
      <c r="R27" s="35">
        <v>6.3841832816094882E-3</v>
      </c>
      <c r="S27" s="35">
        <v>8.7175658044162628E-3</v>
      </c>
      <c r="T27" s="35">
        <v>-1.7935466615283672E-2</v>
      </c>
      <c r="U27" s="35">
        <v>2.8674748034243296E-2</v>
      </c>
      <c r="V27" s="35">
        <v>-1.2624200105825224E-2</v>
      </c>
      <c r="W27" s="35">
        <v>-2.7139265504907396E-2</v>
      </c>
      <c r="X27" s="35">
        <v>1.4265559138294998E-2</v>
      </c>
      <c r="Y27" s="35">
        <v>-8.1884252978886244E-3</v>
      </c>
      <c r="Z27" s="35">
        <v>1.2470562591840838E-3</v>
      </c>
      <c r="AA27" s="35">
        <v>8.9322258591869577E-4</v>
      </c>
      <c r="AC27" s="35">
        <v>2</v>
      </c>
      <c r="AD27" s="35">
        <v>-5.7050224202380938E-4</v>
      </c>
      <c r="AE27" s="35">
        <v>1.6418961944207125E-2</v>
      </c>
      <c r="AF27" s="35">
        <v>-3.4746547556564124E-2</v>
      </c>
    </row>
    <row r="28" spans="1:32">
      <c r="A28" s="35">
        <f t="shared" si="16"/>
        <v>-1</v>
      </c>
      <c r="B28" s="35">
        <v>-1.0698491510790702E-2</v>
      </c>
      <c r="C28" s="35">
        <v>-4.3670855483203177E-3</v>
      </c>
      <c r="D28" s="35">
        <v>-4.6882459339627662E-3</v>
      </c>
      <c r="E28" s="35">
        <v>-5.6207561252401231E-3</v>
      </c>
      <c r="F28" s="35">
        <v>1.8841444117091632E-3</v>
      </c>
      <c r="G28" s="35">
        <v>-1.6650191839838881E-2</v>
      </c>
      <c r="H28" s="35">
        <v>-1.2896007153982997E-3</v>
      </c>
      <c r="I28" s="35">
        <v>-7.9454124050302426E-3</v>
      </c>
      <c r="J28" s="35">
        <v>1.0509417080592973E-2</v>
      </c>
      <c r="K28" s="35">
        <v>1.7535129675494705E-2</v>
      </c>
      <c r="L28" s="35">
        <f t="shared" si="17"/>
        <v>-1</v>
      </c>
      <c r="M28" s="35">
        <v>-2.1331092910784493E-3</v>
      </c>
      <c r="N28" s="35">
        <v>1.0028295028134423E-2</v>
      </c>
      <c r="O28" s="35">
        <v>-0.21270906820092572</v>
      </c>
      <c r="Q28" s="35">
        <v>3</v>
      </c>
      <c r="R28" s="35">
        <v>-4.3143082291812141E-3</v>
      </c>
      <c r="S28" s="35">
        <v>4.3504802560959451E-3</v>
      </c>
      <c r="T28" s="35">
        <v>-2.2623712549246437E-2</v>
      </c>
      <c r="U28" s="35">
        <v>2.3053991909003174E-2</v>
      </c>
      <c r="V28" s="35">
        <v>-1.0740055694116062E-2</v>
      </c>
      <c r="W28" s="35">
        <v>-4.3789457344746277E-2</v>
      </c>
      <c r="X28" s="35">
        <v>1.2975958422896698E-2</v>
      </c>
      <c r="Y28" s="35">
        <v>-1.6133837702918867E-2</v>
      </c>
      <c r="Z28" s="35">
        <v>1.1756473339777057E-2</v>
      </c>
      <c r="AA28" s="35">
        <v>1.84283522614134E-2</v>
      </c>
      <c r="AC28" s="35">
        <v>3</v>
      </c>
      <c r="AD28" s="35">
        <v>-2.7036115331022575E-3</v>
      </c>
      <c r="AE28" s="35">
        <v>2.0942047317202957E-2</v>
      </c>
      <c r="AF28" s="35">
        <v>-0.12909967646197426</v>
      </c>
    </row>
    <row r="29" spans="1:32">
      <c r="A29" s="35">
        <f t="shared" si="16"/>
        <v>0</v>
      </c>
      <c r="B29" s="35">
        <v>5.6038285520416391E-2</v>
      </c>
      <c r="C29" s="35">
        <v>4.9864300261944168E-2</v>
      </c>
      <c r="D29" s="35">
        <v>5.3117285498368562E-2</v>
      </c>
      <c r="E29" s="35">
        <v>3.8450757708528779E-2</v>
      </c>
      <c r="F29" s="35">
        <v>7.3299157625483141E-2</v>
      </c>
      <c r="G29" s="35">
        <v>5.8178213450305029E-2</v>
      </c>
      <c r="H29" s="35">
        <v>5.5563967477297992E-2</v>
      </c>
      <c r="I29" s="35">
        <v>5.3724289295458007E-2</v>
      </c>
      <c r="J29" s="35">
        <v>3.7403832780462901E-2</v>
      </c>
      <c r="K29" s="35">
        <v>3.9626476770789211E-2</v>
      </c>
      <c r="L29" s="35">
        <f t="shared" si="17"/>
        <v>0</v>
      </c>
      <c r="M29" s="37">
        <v>5.1526656638905419E-2</v>
      </c>
      <c r="N29" s="37">
        <v>1.0939786544989276E-2</v>
      </c>
      <c r="O29" s="37">
        <v>4.7100239503764403</v>
      </c>
      <c r="Q29" s="35">
        <v>4</v>
      </c>
      <c r="R29" s="35">
        <v>5.1723977291235179E-2</v>
      </c>
      <c r="S29" s="35">
        <v>5.4214780518040115E-2</v>
      </c>
      <c r="T29" s="35">
        <v>3.0493572949122125E-2</v>
      </c>
      <c r="U29" s="35">
        <v>6.1504749617531954E-2</v>
      </c>
      <c r="V29" s="35">
        <v>6.2559101931367073E-2</v>
      </c>
      <c r="W29" s="35">
        <v>1.4388756105558752E-2</v>
      </c>
      <c r="X29" s="35">
        <v>6.8539925900194684E-2</v>
      </c>
      <c r="Y29" s="35">
        <v>3.759045159253914E-2</v>
      </c>
      <c r="Z29" s="35">
        <v>4.9160306120239958E-2</v>
      </c>
      <c r="AA29" s="35">
        <v>5.8054829032202611E-2</v>
      </c>
      <c r="AC29" s="35">
        <v>4</v>
      </c>
      <c r="AD29" s="37">
        <v>4.882304510580316E-2</v>
      </c>
      <c r="AE29" s="37">
        <v>1.6696463491087367E-2</v>
      </c>
      <c r="AF29" s="37">
        <v>2.9241548745855721</v>
      </c>
    </row>
    <row r="30" spans="1:32">
      <c r="A30" s="35">
        <f t="shared" si="16"/>
        <v>1</v>
      </c>
      <c r="B30" s="35">
        <v>2.7320566893413563E-2</v>
      </c>
      <c r="C30" s="35">
        <v>4.8619598100675659E-3</v>
      </c>
      <c r="D30" s="35">
        <v>3.2417472309839282E-2</v>
      </c>
      <c r="E30" s="35">
        <v>3.8127789539323775E-2</v>
      </c>
      <c r="F30" s="35">
        <v>2.1311389190232746E-2</v>
      </c>
      <c r="G30" s="35">
        <v>1.4302889067553533E-2</v>
      </c>
      <c r="H30" s="35">
        <v>3.4801966126870032E-2</v>
      </c>
      <c r="I30" s="35">
        <v>1.2470644232647097E-2</v>
      </c>
      <c r="J30" s="35">
        <v>1.5683991290830659E-2</v>
      </c>
      <c r="K30" s="35">
        <v>2.2527353777769352E-2</v>
      </c>
      <c r="L30" s="35">
        <f t="shared" si="17"/>
        <v>1</v>
      </c>
      <c r="M30" s="37">
        <v>2.2382602223854763E-2</v>
      </c>
      <c r="N30" s="37">
        <v>1.0769169272523029E-2</v>
      </c>
      <c r="O30" s="37">
        <v>2.0783963607074876</v>
      </c>
      <c r="Q30" s="35">
        <v>5</v>
      </c>
      <c r="R30" s="35">
        <v>7.9044544184648735E-2</v>
      </c>
      <c r="S30" s="35">
        <v>5.9076740328107682E-2</v>
      </c>
      <c r="T30" s="35">
        <v>6.2911045258961407E-2</v>
      </c>
      <c r="U30" s="35">
        <v>9.9632539156855729E-2</v>
      </c>
      <c r="V30" s="35">
        <v>8.3870491121599819E-2</v>
      </c>
      <c r="W30" s="35">
        <v>2.8691645173112283E-2</v>
      </c>
      <c r="X30" s="35">
        <v>0.10334189202706472</v>
      </c>
      <c r="Y30" s="35">
        <v>5.0061095825186239E-2</v>
      </c>
      <c r="Z30" s="35">
        <v>6.4844297411070617E-2</v>
      </c>
      <c r="AA30" s="35">
        <v>8.0582182809971967E-2</v>
      </c>
      <c r="AC30" s="35">
        <v>5</v>
      </c>
      <c r="AD30" s="37">
        <v>7.1205647329657923E-2</v>
      </c>
      <c r="AE30" s="37">
        <v>2.2758398720863098E-2</v>
      </c>
      <c r="AF30" s="37">
        <v>3.1287635041028712</v>
      </c>
    </row>
    <row r="31" spans="1:32">
      <c r="A31" s="35">
        <f t="shared" si="16"/>
        <v>2</v>
      </c>
      <c r="B31" s="35">
        <v>-7.8965314598061116E-3</v>
      </c>
      <c r="C31" s="35">
        <v>1.5381096461058036E-2</v>
      </c>
      <c r="D31" s="35">
        <v>1.5806130438092012E-2</v>
      </c>
      <c r="E31" s="35">
        <v>-5.4946975725488414E-3</v>
      </c>
      <c r="F31" s="35">
        <v>1.6387574723338353E-2</v>
      </c>
      <c r="G31" s="35">
        <v>9.4164894925799544E-3</v>
      </c>
      <c r="H31" s="35">
        <v>2.6357562147113966E-3</v>
      </c>
      <c r="I31" s="35">
        <v>-1.3484897732524197E-2</v>
      </c>
      <c r="J31" s="35">
        <v>2.7450150660440187E-3</v>
      </c>
      <c r="K31" s="35">
        <v>-2.1288970315459989E-2</v>
      </c>
      <c r="L31" s="35">
        <f t="shared" si="17"/>
        <v>2</v>
      </c>
      <c r="M31" s="35">
        <v>1.420696531548464E-3</v>
      </c>
      <c r="N31" s="35">
        <v>1.3188980813519765E-2</v>
      </c>
      <c r="O31" s="35">
        <v>0.1077184470609083</v>
      </c>
      <c r="Q31" s="35">
        <v>6</v>
      </c>
      <c r="R31" s="35">
        <v>7.1148012724842627E-2</v>
      </c>
      <c r="S31" s="35">
        <v>7.4457836789165718E-2</v>
      </c>
      <c r="T31" s="35">
        <v>7.8717175697053415E-2</v>
      </c>
      <c r="U31" s="35">
        <v>9.4137841584306881E-2</v>
      </c>
      <c r="V31" s="35">
        <v>0.10025806584493817</v>
      </c>
      <c r="W31" s="35">
        <v>3.8108134665692239E-2</v>
      </c>
      <c r="X31" s="35">
        <v>0.10597764824177611</v>
      </c>
      <c r="Y31" s="35">
        <v>3.6576198092662042E-2</v>
      </c>
      <c r="Z31" s="35">
        <v>6.7589312477114638E-2</v>
      </c>
      <c r="AA31" s="35">
        <v>5.9293212494511978E-2</v>
      </c>
      <c r="AC31" s="35">
        <v>6</v>
      </c>
      <c r="AD31" s="35">
        <v>7.2626343861206394E-2</v>
      </c>
      <c r="AE31" s="35">
        <v>2.3747439658281567E-2</v>
      </c>
      <c r="AF31" s="35">
        <v>3.0582810149758202</v>
      </c>
    </row>
    <row r="32" spans="1:32">
      <c r="A32" s="35">
        <f t="shared" si="16"/>
        <v>3</v>
      </c>
      <c r="B32" s="35">
        <v>1.3773756014757929E-2</v>
      </c>
      <c r="C32" s="35">
        <v>-9.3529167332330413E-3</v>
      </c>
      <c r="D32" s="35">
        <v>3.76203121704891E-3</v>
      </c>
      <c r="E32" s="35">
        <v>-3.9670528395359481E-3</v>
      </c>
      <c r="F32" s="35">
        <v>-1.6842691850109792E-3</v>
      </c>
      <c r="G32" s="35">
        <v>-9.756222819163907E-3</v>
      </c>
      <c r="H32" s="35">
        <v>5.1421136519158896E-3</v>
      </c>
      <c r="I32" s="35">
        <v>9.8987533102613146E-3</v>
      </c>
      <c r="J32" s="35">
        <v>1.5819581621049128E-2</v>
      </c>
      <c r="K32" s="35">
        <v>4.5033343697689025E-3</v>
      </c>
      <c r="L32" s="35">
        <f t="shared" si="17"/>
        <v>3</v>
      </c>
      <c r="M32" s="35">
        <v>2.8139108607858196E-3</v>
      </c>
      <c r="N32" s="35">
        <v>8.9497940967032934E-3</v>
      </c>
      <c r="O32" s="35">
        <v>0.31441068145046369</v>
      </c>
      <c r="Q32" s="35">
        <v>7</v>
      </c>
      <c r="R32" s="35">
        <v>8.4921768739600556E-2</v>
      </c>
      <c r="S32" s="35">
        <v>6.5104920055932672E-2</v>
      </c>
      <c r="T32" s="35">
        <v>8.2479206914102321E-2</v>
      </c>
      <c r="U32" s="35">
        <v>9.0170788744770927E-2</v>
      </c>
      <c r="V32" s="35">
        <v>9.8573796659927188E-2</v>
      </c>
      <c r="W32" s="35">
        <v>2.8351911846528334E-2</v>
      </c>
      <c r="X32" s="35">
        <v>0.11111976189369199</v>
      </c>
      <c r="Y32" s="35">
        <v>4.6474951402923355E-2</v>
      </c>
      <c r="Z32" s="35">
        <v>8.3408894098163766E-2</v>
      </c>
      <c r="AA32" s="35">
        <v>6.3796546864280879E-2</v>
      </c>
      <c r="AC32" s="35">
        <v>7</v>
      </c>
      <c r="AD32" s="35">
        <v>7.54402547219922E-2</v>
      </c>
      <c r="AE32" s="35">
        <v>2.478085664199571E-2</v>
      </c>
      <c r="AF32" s="35">
        <v>3.0442956759672644</v>
      </c>
    </row>
    <row r="34" spans="1:32">
      <c r="B34" s="35" t="s">
        <v>52</v>
      </c>
    </row>
    <row r="35" spans="1:32">
      <c r="B35" s="35" t="s">
        <v>53</v>
      </c>
    </row>
    <row r="36" spans="1:32">
      <c r="B36" s="37" t="s">
        <v>54</v>
      </c>
      <c r="C36" s="37">
        <v>0.02</v>
      </c>
    </row>
    <row r="37" spans="1:32">
      <c r="B37" s="35" t="s">
        <v>55</v>
      </c>
      <c r="D37" s="35" t="s">
        <v>78</v>
      </c>
      <c r="E37" s="35">
        <v>0</v>
      </c>
      <c r="F37" s="35" t="s">
        <v>79</v>
      </c>
      <c r="G37" s="35">
        <v>0.05</v>
      </c>
      <c r="H37" s="35" t="s">
        <v>80</v>
      </c>
      <c r="I37" s="35">
        <v>0.02</v>
      </c>
    </row>
    <row r="38" spans="1:32">
      <c r="M38" s="35" t="s">
        <v>59</v>
      </c>
      <c r="Q38" s="35" t="s">
        <v>60</v>
      </c>
      <c r="AC38" s="35" t="s">
        <v>61</v>
      </c>
    </row>
    <row r="39" spans="1:32">
      <c r="A39" s="35" t="s">
        <v>62</v>
      </c>
      <c r="B39" s="35" t="s">
        <v>63</v>
      </c>
      <c r="C39" s="35" t="s">
        <v>64</v>
      </c>
      <c r="D39" s="35" t="s">
        <v>65</v>
      </c>
      <c r="E39" s="35" t="s">
        <v>66</v>
      </c>
      <c r="F39" s="35" t="s">
        <v>67</v>
      </c>
      <c r="G39" s="35" t="s">
        <v>68</v>
      </c>
      <c r="H39" s="35" t="s">
        <v>69</v>
      </c>
      <c r="I39" s="35" t="s">
        <v>70</v>
      </c>
      <c r="J39" s="35" t="s">
        <v>71</v>
      </c>
      <c r="K39" s="35" t="s">
        <v>72</v>
      </c>
      <c r="L39" s="35" t="s">
        <v>62</v>
      </c>
      <c r="M39" s="35" t="s">
        <v>81</v>
      </c>
      <c r="N39" s="35" t="s">
        <v>82</v>
      </c>
      <c r="O39" s="35" t="s">
        <v>75</v>
      </c>
      <c r="Q39" s="35" t="s">
        <v>62</v>
      </c>
      <c r="R39" s="35" t="s">
        <v>63</v>
      </c>
      <c r="S39" s="35" t="s">
        <v>64</v>
      </c>
      <c r="T39" s="35" t="s">
        <v>65</v>
      </c>
      <c r="U39" s="35" t="s">
        <v>66</v>
      </c>
      <c r="V39" s="35" t="s">
        <v>67</v>
      </c>
      <c r="W39" s="35" t="s">
        <v>68</v>
      </c>
      <c r="X39" s="35" t="s">
        <v>69</v>
      </c>
      <c r="Y39" s="35" t="s">
        <v>70</v>
      </c>
      <c r="Z39" s="35" t="s">
        <v>71</v>
      </c>
      <c r="AA39" s="35" t="s">
        <v>72</v>
      </c>
      <c r="AC39" s="35" t="s">
        <v>62</v>
      </c>
      <c r="AD39" s="35" t="s">
        <v>83</v>
      </c>
      <c r="AE39" s="35" t="s">
        <v>82</v>
      </c>
      <c r="AF39" s="35" t="s">
        <v>75</v>
      </c>
    </row>
    <row r="40" spans="1:32">
      <c r="A40" s="35">
        <v>-3</v>
      </c>
      <c r="B40" s="35">
        <v>4.3862767975025821E-2</v>
      </c>
      <c r="C40" s="35">
        <v>4.318331636799716E-2</v>
      </c>
      <c r="D40" s="35">
        <v>1.8955659310840867E-2</v>
      </c>
      <c r="E40" s="35">
        <v>-1.2717014984635382E-2</v>
      </c>
      <c r="F40" s="35">
        <v>3.1877467724548735E-3</v>
      </c>
      <c r="G40" s="35">
        <v>8.0260740258345474E-3</v>
      </c>
      <c r="H40" s="35">
        <v>-1.8120985216668571E-2</v>
      </c>
      <c r="I40" s="35">
        <v>-4.4775497881491724E-2</v>
      </c>
      <c r="J40" s="35">
        <v>-2.4369223975680906E-2</v>
      </c>
      <c r="K40" s="35">
        <v>-2.5405474247369348E-2</v>
      </c>
      <c r="L40" s="35">
        <v>-3</v>
      </c>
      <c r="M40" s="35">
        <v>-8.172631853692675E-4</v>
      </c>
      <c r="N40" s="35">
        <v>2.9721286113712251E-2</v>
      </c>
      <c r="O40" s="35">
        <v>-2.7497571344741165E-2</v>
      </c>
      <c r="Q40" s="35">
        <v>1</v>
      </c>
      <c r="R40" s="35">
        <v>4.3862767975025821E-2</v>
      </c>
      <c r="S40" s="35">
        <v>4.318331636799716E-2</v>
      </c>
      <c r="T40" s="35">
        <v>1.8955659310840867E-2</v>
      </c>
      <c r="U40" s="35">
        <v>-1.2717014984635382E-2</v>
      </c>
      <c r="V40" s="35">
        <v>3.1877467724548735E-3</v>
      </c>
      <c r="W40" s="35">
        <v>8.0260740258345474E-3</v>
      </c>
      <c r="X40" s="35">
        <v>-1.8120985216668571E-2</v>
      </c>
      <c r="Y40" s="35">
        <v>-4.4775497881491724E-2</v>
      </c>
      <c r="Z40" s="35">
        <v>-2.4369223975680906E-2</v>
      </c>
      <c r="AA40" s="35">
        <v>-2.5405474247369348E-2</v>
      </c>
      <c r="AC40" s="35">
        <v>1</v>
      </c>
      <c r="AD40" s="35">
        <v>-8.172631853692675E-4</v>
      </c>
      <c r="AE40" s="35">
        <v>2.9721286113712251E-2</v>
      </c>
      <c r="AF40" s="35">
        <v>-2.7497571344741165E-2</v>
      </c>
    </row>
    <row r="41" spans="1:32">
      <c r="A41" s="35">
        <f t="shared" ref="A41:A46" si="18">A40+1</f>
        <v>-2</v>
      </c>
      <c r="B41" s="35">
        <v>3.5979594706312651E-2</v>
      </c>
      <c r="C41" s="35">
        <v>-2.9023913131159606E-2</v>
      </c>
      <c r="D41" s="35">
        <v>4.7023922635192984E-2</v>
      </c>
      <c r="E41" s="35">
        <v>9.6184052343270161E-3</v>
      </c>
      <c r="F41" s="35">
        <v>-8.5758776188292821E-3</v>
      </c>
      <c r="G41" s="35">
        <v>3.2852597376069595E-3</v>
      </c>
      <c r="H41" s="35">
        <v>4.6725128506318716E-3</v>
      </c>
      <c r="I41" s="35">
        <v>2.9908499418774746E-2</v>
      </c>
      <c r="J41" s="35">
        <v>3.5781236039259803E-3</v>
      </c>
      <c r="K41" s="35">
        <v>9.726663360054422E-3</v>
      </c>
      <c r="L41" s="35">
        <f t="shared" ref="L41:L46" si="19">L40+1</f>
        <v>-2</v>
      </c>
      <c r="M41" s="35">
        <v>1.0619319079683774E-2</v>
      </c>
      <c r="N41" s="35">
        <v>2.2163740863827951E-2</v>
      </c>
      <c r="O41" s="35">
        <v>0.47913026708478157</v>
      </c>
      <c r="Q41" s="35">
        <v>2</v>
      </c>
      <c r="R41" s="35">
        <v>7.9842362681338472E-2</v>
      </c>
      <c r="S41" s="35">
        <v>1.4159403236837554E-2</v>
      </c>
      <c r="T41" s="35">
        <v>6.5979581946033844E-2</v>
      </c>
      <c r="U41" s="35">
        <v>-3.0986097503083662E-3</v>
      </c>
      <c r="V41" s="35">
        <v>-5.3881308463744086E-3</v>
      </c>
      <c r="W41" s="35">
        <v>1.1311333763441508E-2</v>
      </c>
      <c r="X41" s="35">
        <v>-1.34484723660367E-2</v>
      </c>
      <c r="Y41" s="35">
        <v>-1.4866998462716979E-2</v>
      </c>
      <c r="Z41" s="35">
        <v>-2.0791100371754925E-2</v>
      </c>
      <c r="AA41" s="35">
        <v>-1.5678810887314924E-2</v>
      </c>
      <c r="AC41" s="35">
        <v>2</v>
      </c>
      <c r="AD41" s="35">
        <v>9.8020558943145101E-3</v>
      </c>
      <c r="AE41" s="35">
        <v>3.5299287749301488E-2</v>
      </c>
      <c r="AF41" s="35">
        <v>0.27768424008805886</v>
      </c>
    </row>
    <row r="42" spans="1:32">
      <c r="A42" s="35">
        <f t="shared" si="18"/>
        <v>-1</v>
      </c>
      <c r="B42" s="35">
        <v>-1.5927072065234714E-2</v>
      </c>
      <c r="C42" s="35">
        <v>1.1724170674920629E-2</v>
      </c>
      <c r="D42" s="35">
        <v>-2.971943676274983E-3</v>
      </c>
      <c r="E42" s="35">
        <v>3.2046824153092318E-2</v>
      </c>
      <c r="F42" s="35">
        <v>2.8539687939749321E-2</v>
      </c>
      <c r="G42" s="35">
        <v>-1.5091814643047158E-3</v>
      </c>
      <c r="H42" s="35">
        <v>-8.4592596528170333E-3</v>
      </c>
      <c r="I42" s="35">
        <v>1.211650353673753E-2</v>
      </c>
      <c r="J42" s="35">
        <v>-5.3301623881324691E-3</v>
      </c>
      <c r="K42" s="35">
        <v>-6.1355163370641489E-3</v>
      </c>
      <c r="L42" s="35">
        <f t="shared" si="19"/>
        <v>-1</v>
      </c>
      <c r="M42" s="35">
        <v>4.4094050720671733E-3</v>
      </c>
      <c r="N42" s="35">
        <v>1.6102953487656203E-2</v>
      </c>
      <c r="O42" s="35">
        <v>0.27382585905419299</v>
      </c>
      <c r="Q42" s="35">
        <v>3</v>
      </c>
      <c r="R42" s="35">
        <v>6.3915290616103765E-2</v>
      </c>
      <c r="S42" s="35">
        <v>2.5883573911758183E-2</v>
      </c>
      <c r="T42" s="35">
        <v>6.3007638269758859E-2</v>
      </c>
      <c r="U42" s="35">
        <v>2.8948214402783952E-2</v>
      </c>
      <c r="V42" s="35">
        <v>2.3151557093374912E-2</v>
      </c>
      <c r="W42" s="35">
        <v>9.8021522991367915E-3</v>
      </c>
      <c r="X42" s="35">
        <v>-2.1907732018853734E-2</v>
      </c>
      <c r="Y42" s="35">
        <v>-2.7504949259794485E-3</v>
      </c>
      <c r="Z42" s="35">
        <v>-2.6121262759887395E-2</v>
      </c>
      <c r="AA42" s="35">
        <v>-2.1814327224379072E-2</v>
      </c>
      <c r="AC42" s="35">
        <v>3</v>
      </c>
      <c r="AD42" s="35">
        <v>1.4211460966381682E-2</v>
      </c>
      <c r="AE42" s="35">
        <v>3.3033997828757607E-2</v>
      </c>
      <c r="AF42" s="35">
        <v>0.43020711692394537</v>
      </c>
    </row>
    <row r="43" spans="1:32">
      <c r="A43" s="35">
        <f t="shared" si="18"/>
        <v>0</v>
      </c>
      <c r="B43" s="35">
        <v>7.1610785518614384E-2</v>
      </c>
      <c r="C43" s="35">
        <v>3.2228367106776346E-2</v>
      </c>
      <c r="D43" s="35">
        <v>5.055874326682374E-2</v>
      </c>
      <c r="E43" s="35">
        <v>2.714796783241397E-2</v>
      </c>
      <c r="F43" s="35">
        <v>3.1698351931058508E-2</v>
      </c>
      <c r="G43" s="35">
        <v>3.2934220917718859E-2</v>
      </c>
      <c r="H43" s="35">
        <v>7.4864968526457659E-2</v>
      </c>
      <c r="I43" s="35">
        <v>4.5448073586978999E-2</v>
      </c>
      <c r="J43" s="35">
        <v>5.4037094793529694E-2</v>
      </c>
      <c r="K43" s="35">
        <v>4.7118172666562985E-2</v>
      </c>
      <c r="L43" s="35">
        <f t="shared" si="19"/>
        <v>0</v>
      </c>
      <c r="M43" s="37">
        <v>4.6764674614693517E-2</v>
      </c>
      <c r="N43" s="37">
        <v>1.6634943629230771E-2</v>
      </c>
      <c r="O43" s="37">
        <v>2.8112313246748282</v>
      </c>
      <c r="Q43" s="35">
        <v>4</v>
      </c>
      <c r="R43" s="35">
        <v>0.13552607613471815</v>
      </c>
      <c r="S43" s="35">
        <v>5.8111941018534528E-2</v>
      </c>
      <c r="T43" s="35">
        <v>0.11356638153658261</v>
      </c>
      <c r="U43" s="35">
        <v>5.6096182235197925E-2</v>
      </c>
      <c r="V43" s="35">
        <v>5.4849909024433416E-2</v>
      </c>
      <c r="W43" s="35">
        <v>4.2736373216855653E-2</v>
      </c>
      <c r="X43" s="35">
        <v>5.2957236507603922E-2</v>
      </c>
      <c r="Y43" s="35">
        <v>4.2697578660999547E-2</v>
      </c>
      <c r="Z43" s="35">
        <v>2.7915832033642299E-2</v>
      </c>
      <c r="AA43" s="35">
        <v>2.5303845442183913E-2</v>
      </c>
      <c r="AC43" s="35">
        <v>4</v>
      </c>
      <c r="AD43" s="37">
        <v>6.0976135581075196E-2</v>
      </c>
      <c r="AE43" s="37">
        <v>3.5729802506095969E-2</v>
      </c>
      <c r="AF43" s="37">
        <v>1.70659033367654</v>
      </c>
    </row>
    <row r="44" spans="1:32">
      <c r="A44" s="35">
        <f t="shared" si="18"/>
        <v>1</v>
      </c>
      <c r="B44" s="35">
        <v>8.4043398476594741E-4</v>
      </c>
      <c r="C44" s="35">
        <v>3.8864125772337714E-2</v>
      </c>
      <c r="D44" s="35">
        <v>7.5675585518441089E-3</v>
      </c>
      <c r="E44" s="35">
        <v>4.7189013747012034E-3</v>
      </c>
      <c r="F44" s="35">
        <v>4.6239879171159952E-2</v>
      </c>
      <c r="G44" s="35">
        <v>1.0986124158213565E-2</v>
      </c>
      <c r="H44" s="35">
        <v>1.9997911062481603E-3</v>
      </c>
      <c r="I44" s="35">
        <v>3.6628996817061457E-2</v>
      </c>
      <c r="J44" s="35">
        <v>2.2253338675635805E-2</v>
      </c>
      <c r="K44" s="35">
        <v>4.6106086331341084E-2</v>
      </c>
      <c r="L44" s="35">
        <f t="shared" si="19"/>
        <v>1</v>
      </c>
      <c r="M44" s="37">
        <v>2.16205235943309E-2</v>
      </c>
      <c r="N44" s="37">
        <v>1.8683558934415801E-2</v>
      </c>
      <c r="O44" s="37">
        <v>1.1571951398673355</v>
      </c>
      <c r="Q44" s="35">
        <v>5</v>
      </c>
      <c r="R44" s="35">
        <v>0.13636651011948409</v>
      </c>
      <c r="S44" s="35">
        <v>9.6976066790872242E-2</v>
      </c>
      <c r="T44" s="35">
        <v>0.12113394008842672</v>
      </c>
      <c r="U44" s="35">
        <v>6.081508360989913E-2</v>
      </c>
      <c r="V44" s="35">
        <v>0.10108978819559336</v>
      </c>
      <c r="W44" s="35">
        <v>5.372249737506922E-2</v>
      </c>
      <c r="X44" s="35">
        <v>5.4957027613852086E-2</v>
      </c>
      <c r="Y44" s="35">
        <v>7.9326575478061004E-2</v>
      </c>
      <c r="Z44" s="35">
        <v>5.0169170709278108E-2</v>
      </c>
      <c r="AA44" s="35">
        <v>7.1409931773525004E-2</v>
      </c>
      <c r="AC44" s="35">
        <v>5</v>
      </c>
      <c r="AD44" s="37">
        <v>8.2596659175406081E-2</v>
      </c>
      <c r="AE44" s="37">
        <v>3.0156193186042641E-2</v>
      </c>
      <c r="AF44" s="37">
        <v>2.7389617338581966</v>
      </c>
    </row>
    <row r="45" spans="1:32">
      <c r="A45" s="35">
        <f t="shared" si="18"/>
        <v>2</v>
      </c>
      <c r="B45" s="35">
        <v>-2.7471690743826461E-3</v>
      </c>
      <c r="C45" s="35">
        <v>1.067478850759199E-2</v>
      </c>
      <c r="D45" s="35">
        <v>-1.6867587205611337E-2</v>
      </c>
      <c r="E45" s="35">
        <v>-8.3189783506950506E-3</v>
      </c>
      <c r="F45" s="35">
        <v>-1.0890367266297813E-2</v>
      </c>
      <c r="G45" s="35">
        <v>-1.2765585214404065E-2</v>
      </c>
      <c r="H45" s="35">
        <v>3.8231124727573333E-2</v>
      </c>
      <c r="I45" s="35">
        <v>1.0760474794588019E-2</v>
      </c>
      <c r="J45" s="35">
        <v>-1.5506796045213074E-2</v>
      </c>
      <c r="K45" s="35">
        <v>-8.0210395416232746E-3</v>
      </c>
      <c r="L45" s="35">
        <f t="shared" si="19"/>
        <v>2</v>
      </c>
      <c r="M45" s="35">
        <v>-1.5451134668473922E-3</v>
      </c>
      <c r="N45" s="35">
        <v>1.7046048646098415E-2</v>
      </c>
      <c r="O45" s="35">
        <v>-9.0643497441915688E-2</v>
      </c>
      <c r="Q45" s="35">
        <v>6</v>
      </c>
      <c r="R45" s="35">
        <v>0.13361934104510145</v>
      </c>
      <c r="S45" s="35">
        <v>0.10765085529846423</v>
      </c>
      <c r="T45" s="35">
        <v>0.10426635288281538</v>
      </c>
      <c r="U45" s="35">
        <v>5.2496105259204076E-2</v>
      </c>
      <c r="V45" s="35">
        <v>9.0199420929295546E-2</v>
      </c>
      <c r="W45" s="35">
        <v>4.0956912160665153E-2</v>
      </c>
      <c r="X45" s="35">
        <v>9.3188152341425412E-2</v>
      </c>
      <c r="Y45" s="35">
        <v>9.0087050272649016E-2</v>
      </c>
      <c r="Z45" s="35">
        <v>3.4662374664065035E-2</v>
      </c>
      <c r="AA45" s="35">
        <v>6.3388892231901722E-2</v>
      </c>
      <c r="AC45" s="35">
        <v>6</v>
      </c>
      <c r="AD45" s="35">
        <v>8.10515457085587E-2</v>
      </c>
      <c r="AE45" s="35">
        <v>3.1988473914335798E-2</v>
      </c>
      <c r="AF45" s="35">
        <v>2.5337734436976387</v>
      </c>
    </row>
    <row r="46" spans="1:32">
      <c r="A46" s="35">
        <f t="shared" si="18"/>
        <v>3</v>
      </c>
      <c r="B46" s="35">
        <v>-2.504335709539637E-2</v>
      </c>
      <c r="C46" s="35">
        <v>-9.5692699588959852E-3</v>
      </c>
      <c r="D46" s="35">
        <v>-2.7040760465400584E-3</v>
      </c>
      <c r="E46" s="35">
        <v>-3.4235105288570149E-2</v>
      </c>
      <c r="F46" s="35">
        <v>-1.743774363624662E-2</v>
      </c>
      <c r="G46" s="35">
        <v>-1.4518998312447807E-3</v>
      </c>
      <c r="H46" s="35">
        <v>-3.445402791095617E-2</v>
      </c>
      <c r="I46" s="35">
        <v>1.6925831960278726E-3</v>
      </c>
      <c r="J46" s="35">
        <v>1.6580068583072257E-2</v>
      </c>
      <c r="K46" s="35">
        <v>-2.5070574159452672E-2</v>
      </c>
      <c r="L46" s="35">
        <f t="shared" si="19"/>
        <v>3</v>
      </c>
      <c r="M46" s="35">
        <v>-1.3169340214820266E-2</v>
      </c>
      <c r="N46" s="35">
        <v>1.6876479566129067E-2</v>
      </c>
      <c r="O46" s="35">
        <v>-0.78033692768786955</v>
      </c>
      <c r="Q46" s="35">
        <v>7</v>
      </c>
      <c r="R46" s="35">
        <v>0.10857598394970508</v>
      </c>
      <c r="S46" s="35">
        <v>9.8081585339568247E-2</v>
      </c>
      <c r="T46" s="35">
        <v>0.10156227683627532</v>
      </c>
      <c r="U46" s="35">
        <v>1.8260999970633927E-2</v>
      </c>
      <c r="V46" s="35">
        <v>7.2761677293048929E-2</v>
      </c>
      <c r="W46" s="35">
        <v>3.9505012329420372E-2</v>
      </c>
      <c r="X46" s="35">
        <v>5.8734124430469242E-2</v>
      </c>
      <c r="Y46" s="35">
        <v>9.1779633468676888E-2</v>
      </c>
      <c r="Z46" s="35">
        <v>5.1242443247137295E-2</v>
      </c>
      <c r="AA46" s="35">
        <v>3.8318318072449051E-2</v>
      </c>
      <c r="AC46" s="35">
        <v>7</v>
      </c>
      <c r="AD46" s="35">
        <v>6.788220549373844E-2</v>
      </c>
      <c r="AE46" s="35">
        <v>3.1268285861175069E-2</v>
      </c>
      <c r="AF46" s="35">
        <v>2.1709602437153688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Back-Testing for Momentum</vt:lpstr>
      <vt:lpstr>Event Study Price Data</vt:lpstr>
      <vt:lpstr>Event Study Returns Data</vt:lpstr>
      <vt:lpstr>Event Study Market Data</vt:lpstr>
      <vt:lpstr>Event Study Residuals</vt:lpstr>
      <vt:lpstr>CAR Simulations</vt:lpstr>
      <vt:lpstr>CAR Simulations Short Interval</vt:lpstr>
      <vt:lpstr>Sheet1</vt:lpstr>
    </vt:vector>
  </TitlesOfParts>
  <Company>Pace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John</cp:lastModifiedBy>
  <dcterms:created xsi:type="dcterms:W3CDTF">2002-02-01T15:05:39Z</dcterms:created>
  <dcterms:modified xsi:type="dcterms:W3CDTF">2022-07-16T11:57:58Z</dcterms:modified>
</cp:coreProperties>
</file>