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6470" yWindow="90" windowWidth="12120" windowHeight="9240" tabRatio="599"/>
  </bookViews>
  <sheets>
    <sheet name="Optimal Trade Slicing" sheetId="39" r:id="rId1"/>
  </sheets>
  <calcPr calcId="145621"/>
</workbook>
</file>

<file path=xl/calcChain.xml><?xml version="1.0" encoding="utf-8"?>
<calcChain xmlns="http://schemas.openxmlformats.org/spreadsheetml/2006/main">
  <c r="I42" i="39" l="1"/>
  <c r="I44" i="39"/>
  <c r="E33" i="39"/>
  <c r="I45" i="39"/>
  <c r="I43" i="39"/>
  <c r="H41" i="39"/>
  <c r="D20" i="39"/>
  <c r="D21" i="39" s="1"/>
  <c r="D40" i="39"/>
  <c r="E34" i="39"/>
  <c r="E31" i="39" s="1"/>
  <c r="D17" i="39"/>
  <c r="D18" i="39"/>
  <c r="C43" i="39" l="1"/>
  <c r="D41" i="39"/>
  <c r="E35" i="39"/>
  <c r="E36" i="39" s="1"/>
  <c r="E37" i="39" s="1"/>
  <c r="E38" i="39" s="1"/>
  <c r="E11" i="39"/>
  <c r="E12" i="39" l="1"/>
  <c r="E13" i="39" s="1"/>
  <c r="E14" i="39" s="1"/>
  <c r="E15" i="39" s="1"/>
</calcChain>
</file>

<file path=xl/sharedStrings.xml><?xml version="1.0" encoding="utf-8"?>
<sst xmlns="http://schemas.openxmlformats.org/spreadsheetml/2006/main" count="36" uniqueCount="24">
  <si>
    <t>r =</t>
  </si>
  <si>
    <t>X=</t>
  </si>
  <si>
    <t>Obtaining Optimal number of Slices and Slice Sizes</t>
  </si>
  <si>
    <t>m =</t>
  </si>
  <si>
    <t>F=</t>
  </si>
  <si>
    <t>v=</t>
  </si>
  <si>
    <t>n=</t>
  </si>
  <si>
    <t>X/n=</t>
  </si>
  <si>
    <t>(x/n)^m=</t>
  </si>
  <si>
    <t>n*v*(x/n)^m=</t>
  </si>
  <si>
    <t>Total costs=</t>
  </si>
  <si>
    <t>nF+n*v*(x/n)^m=</t>
  </si>
  <si>
    <t>mvX^m=</t>
  </si>
  <si>
    <t>Optimal vX^m/F=</t>
  </si>
  <si>
    <t>Optimal n=</t>
  </si>
  <si>
    <t xml:space="preserve">Optimal c = </t>
  </si>
  <si>
    <t>Iterating for Latent Demand</t>
  </si>
  <si>
    <t>s =</t>
  </si>
  <si>
    <t xml:space="preserve">Trial n = </t>
  </si>
  <si>
    <t>Trade Slicing</t>
  </si>
  <si>
    <t>=dB/dn = derivative to set equal to zero</t>
  </si>
  <si>
    <t>Here, we iterate to find n orders to minimize costs.</t>
  </si>
  <si>
    <t>To find the X consistent with c, substitute in for values of E39.</t>
  </si>
  <si>
    <t>Substitute to minimize costs = e38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</si>
</sst>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</cellStyleXfs>
  <cellXfs count="12">
    <xf numFmtId="0" fontId="0" fillId="0" borderId="0" xfId="0"/>
    <xf numFmtId="0" fontId="9" fillId="2" borderId="0" xfId="3" applyFont="1" applyFill="1"/>
    <xf numFmtId="0" fontId="4" fillId="2" borderId="0" xfId="3" applyFill="1"/>
    <xf numFmtId="0" fontId="4" fillId="0" borderId="0" xfId="3"/>
    <xf numFmtId="0" fontId="8" fillId="0" borderId="0" xfId="3" applyFont="1"/>
    <xf numFmtId="0" fontId="10" fillId="0" borderId="0" xfId="3" applyFont="1"/>
    <xf numFmtId="0" fontId="10" fillId="0" borderId="0" xfId="3" applyFont="1" applyFill="1"/>
    <xf numFmtId="0" fontId="11" fillId="2" borderId="0" xfId="3" applyFont="1" applyFill="1"/>
    <xf numFmtId="0" fontId="4" fillId="0" borderId="0" xfId="3" applyFill="1"/>
    <xf numFmtId="0" fontId="7" fillId="0" borderId="0" xfId="3" applyFont="1"/>
    <xf numFmtId="0" fontId="1" fillId="0" borderId="0" xfId="3" applyFont="1"/>
    <xf numFmtId="0" fontId="1" fillId="0" borderId="0" xfId="3" quotePrefix="1" applyFont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171450</xdr:rowOff>
    </xdr:from>
    <xdr:to>
      <xdr:col>2</xdr:col>
      <xdr:colOff>276225</xdr:colOff>
      <xdr:row>3</xdr:row>
      <xdr:rowOff>152400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66725"/>
          <a:ext cx="1295400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27</xdr:row>
      <xdr:rowOff>0</xdr:rowOff>
    </xdr:from>
    <xdr:to>
      <xdr:col>12</xdr:col>
      <xdr:colOff>0</xdr:colOff>
      <xdr:row>28</xdr:row>
      <xdr:rowOff>171450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953125" y="7534275"/>
          <a:ext cx="2847975" cy="3619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647700</xdr:colOff>
      <xdr:row>1</xdr:row>
      <xdr:rowOff>47625</xdr:rowOff>
    </xdr:from>
    <xdr:to>
      <xdr:col>6</xdr:col>
      <xdr:colOff>85725</xdr:colOff>
      <xdr:row>4</xdr:row>
      <xdr:rowOff>19050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342900"/>
          <a:ext cx="29527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371475</xdr:colOff>
      <xdr:row>1</xdr:row>
      <xdr:rowOff>76200</xdr:rowOff>
    </xdr:from>
    <xdr:to>
      <xdr:col>8</xdr:col>
      <xdr:colOff>438150</xdr:colOff>
      <xdr:row>4</xdr:row>
      <xdr:rowOff>76200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371475"/>
          <a:ext cx="12858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30</xdr:row>
      <xdr:rowOff>0</xdr:rowOff>
    </xdr:from>
    <xdr:to>
      <xdr:col>12</xdr:col>
      <xdr:colOff>0</xdr:colOff>
      <xdr:row>32</xdr:row>
      <xdr:rowOff>161925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6581775"/>
          <a:ext cx="36766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/>
  </sheetViews>
  <sheetFormatPr defaultRowHeight="15" x14ac:dyDescent="0.25"/>
  <cols>
    <col min="1" max="2" width="9.140625" style="3"/>
    <col min="3" max="3" width="16.28515625" style="3" customWidth="1"/>
    <col min="4" max="4" width="15.28515625" style="3" customWidth="1"/>
    <col min="5" max="5" width="12" style="3" bestFit="1" customWidth="1"/>
    <col min="6" max="8" width="9.140625" style="3"/>
    <col min="9" max="9" width="12" style="3" bestFit="1" customWidth="1"/>
    <col min="10" max="16384" width="9.140625" style="3"/>
  </cols>
  <sheetData>
    <row r="1" spans="1:8" ht="23.25" x14ac:dyDescent="0.35">
      <c r="A1" s="1" t="s">
        <v>19</v>
      </c>
      <c r="B1" s="2"/>
      <c r="C1" s="2"/>
      <c r="D1" s="2"/>
      <c r="E1" s="2"/>
      <c r="F1" s="2"/>
      <c r="G1" s="2"/>
    </row>
    <row r="3" spans="1:8" x14ac:dyDescent="0.25">
      <c r="D3"/>
      <c r="H3"/>
    </row>
    <row r="6" spans="1:8" x14ac:dyDescent="0.25">
      <c r="C6" s="4" t="s">
        <v>2</v>
      </c>
    </row>
    <row r="7" spans="1:8" x14ac:dyDescent="0.25">
      <c r="D7" s="3" t="s">
        <v>3</v>
      </c>
      <c r="E7" s="2">
        <v>2</v>
      </c>
    </row>
    <row r="8" spans="1:8" x14ac:dyDescent="0.25">
      <c r="D8" s="3" t="s">
        <v>4</v>
      </c>
      <c r="E8" s="2">
        <v>10</v>
      </c>
    </row>
    <row r="9" spans="1:8" x14ac:dyDescent="0.25">
      <c r="D9" s="3" t="s">
        <v>5</v>
      </c>
      <c r="E9" s="2">
        <v>1E-4</v>
      </c>
    </row>
    <row r="10" spans="1:8" x14ac:dyDescent="0.25">
      <c r="D10" s="3" t="s">
        <v>1</v>
      </c>
      <c r="E10" s="2">
        <v>500000</v>
      </c>
    </row>
    <row r="11" spans="1:8" x14ac:dyDescent="0.25">
      <c r="D11" s="3" t="s">
        <v>6</v>
      </c>
      <c r="E11" s="5">
        <f>D20</f>
        <v>1581.1388300841897</v>
      </c>
    </row>
    <row r="12" spans="1:8" x14ac:dyDescent="0.25">
      <c r="D12" s="3" t="s">
        <v>7</v>
      </c>
      <c r="E12" s="3">
        <f>E10/E11</f>
        <v>316.2277660168379</v>
      </c>
    </row>
    <row r="13" spans="1:8" x14ac:dyDescent="0.25">
      <c r="D13" s="3" t="s">
        <v>8</v>
      </c>
      <c r="E13" s="3">
        <f>E12^E7</f>
        <v>99999.999999999985</v>
      </c>
    </row>
    <row r="14" spans="1:8" x14ac:dyDescent="0.25">
      <c r="D14" s="3" t="s">
        <v>9</v>
      </c>
      <c r="E14" s="3">
        <f>E13*E11*E9</f>
        <v>15811.388300841896</v>
      </c>
    </row>
    <row r="15" spans="1:8" x14ac:dyDescent="0.25">
      <c r="C15" s="3" t="s">
        <v>10</v>
      </c>
      <c r="D15" s="3" t="s">
        <v>11</v>
      </c>
      <c r="E15" s="3">
        <f>E8*E11+E14</f>
        <v>31622.776601683792</v>
      </c>
    </row>
    <row r="17" spans="3:9" x14ac:dyDescent="0.25">
      <c r="C17" s="3" t="s">
        <v>12</v>
      </c>
      <c r="D17" s="3">
        <f>E7*E9*E10^E7</f>
        <v>50000000</v>
      </c>
    </row>
    <row r="18" spans="3:9" x14ac:dyDescent="0.25">
      <c r="C18" s="3" t="s">
        <v>13</v>
      </c>
      <c r="D18" s="3">
        <f>(E9*E10^E7)/E8</f>
        <v>2500000</v>
      </c>
    </row>
    <row r="20" spans="3:9" x14ac:dyDescent="0.25">
      <c r="C20" s="3" t="s">
        <v>14</v>
      </c>
      <c r="D20" s="3">
        <f>((E9*(E7-1)*E10^E7)/E8)^(1/E7)</f>
        <v>1581.1388300841897</v>
      </c>
    </row>
    <row r="21" spans="3:9" x14ac:dyDescent="0.25">
      <c r="C21" s="3" t="s">
        <v>15</v>
      </c>
      <c r="D21" s="3">
        <f>E10/D20</f>
        <v>316.2277660168379</v>
      </c>
    </row>
    <row r="25" spans="3:9" x14ac:dyDescent="0.25">
      <c r="C25" s="4" t="s">
        <v>21</v>
      </c>
    </row>
    <row r="26" spans="3:9" x14ac:dyDescent="0.25">
      <c r="C26" s="4" t="s">
        <v>22</v>
      </c>
    </row>
    <row r="27" spans="3:9" x14ac:dyDescent="0.25">
      <c r="C27" s="4" t="s">
        <v>16</v>
      </c>
    </row>
    <row r="28" spans="3:9" x14ac:dyDescent="0.25">
      <c r="D28" s="3" t="s">
        <v>17</v>
      </c>
      <c r="E28" s="2">
        <v>0.5</v>
      </c>
    </row>
    <row r="29" spans="3:9" x14ac:dyDescent="0.25">
      <c r="D29" s="3" t="s">
        <v>0</v>
      </c>
      <c r="E29" s="2">
        <v>0.1</v>
      </c>
    </row>
    <row r="30" spans="3:9" x14ac:dyDescent="0.25">
      <c r="D30" s="3" t="s">
        <v>3</v>
      </c>
      <c r="E30" s="2">
        <v>2</v>
      </c>
    </row>
    <row r="31" spans="3:9" x14ac:dyDescent="0.25">
      <c r="D31" s="3" t="s">
        <v>4</v>
      </c>
      <c r="E31" s="8">
        <f>E29*E34^(E28)</f>
        <v>3.0528675044947495</v>
      </c>
      <c r="I31"/>
    </row>
    <row r="32" spans="3:9" x14ac:dyDescent="0.25">
      <c r="D32" s="3" t="s">
        <v>5</v>
      </c>
      <c r="E32" s="2">
        <v>1E-4</v>
      </c>
    </row>
    <row r="33" spans="3:9" x14ac:dyDescent="0.25">
      <c r="D33" s="3" t="s">
        <v>1</v>
      </c>
      <c r="E33" s="7">
        <f>E39*214</f>
        <v>199448</v>
      </c>
      <c r="F33" s="6"/>
    </row>
    <row r="34" spans="3:9" x14ac:dyDescent="0.25">
      <c r="D34" s="3" t="s">
        <v>6</v>
      </c>
      <c r="E34" s="5">
        <f>E39</f>
        <v>932</v>
      </c>
    </row>
    <row r="35" spans="3:9" x14ac:dyDescent="0.25">
      <c r="D35" s="3" t="s">
        <v>7</v>
      </c>
      <c r="E35" s="9">
        <f>E33/E39</f>
        <v>214</v>
      </c>
    </row>
    <row r="36" spans="3:9" x14ac:dyDescent="0.25">
      <c r="D36" s="3" t="s">
        <v>8</v>
      </c>
      <c r="E36" s="3">
        <f>E35^E30</f>
        <v>45796</v>
      </c>
    </row>
    <row r="37" spans="3:9" x14ac:dyDescent="0.25">
      <c r="D37" s="3" t="s">
        <v>9</v>
      </c>
      <c r="E37" s="3">
        <f>E36*E34*E32</f>
        <v>4268.1872000000003</v>
      </c>
    </row>
    <row r="38" spans="3:9" x14ac:dyDescent="0.25">
      <c r="C38" s="3" t="s">
        <v>10</v>
      </c>
      <c r="D38" s="3" t="s">
        <v>11</v>
      </c>
      <c r="E38" s="4">
        <f>E31*E34+E37</f>
        <v>7113.4597141891063</v>
      </c>
    </row>
    <row r="39" spans="3:9" x14ac:dyDescent="0.25">
      <c r="C39" s="5" t="s">
        <v>18</v>
      </c>
      <c r="E39" s="2">
        <v>932</v>
      </c>
      <c r="F39" s="10" t="s">
        <v>23</v>
      </c>
    </row>
    <row r="40" spans="3:9" x14ac:dyDescent="0.25">
      <c r="C40" s="3" t="s">
        <v>12</v>
      </c>
      <c r="D40" s="3">
        <f>E30*E32*E33^E30</f>
        <v>7955900.9408</v>
      </c>
      <c r="I40" s="3">
        <v>214</v>
      </c>
    </row>
    <row r="41" spans="3:9" x14ac:dyDescent="0.25">
      <c r="C41" s="3" t="s">
        <v>13</v>
      </c>
      <c r="D41" s="3">
        <f>(E32*E33^E30)/E31</f>
        <v>1303021.0005980432</v>
      </c>
      <c r="H41" s="3">
        <f>(-0.0001*(214^2)/0.15)^2</f>
        <v>932.12160711111119</v>
      </c>
      <c r="I41" s="3">
        <v>932</v>
      </c>
    </row>
    <row r="42" spans="3:9" x14ac:dyDescent="0.25">
      <c r="I42" s="3">
        <f>0.15*I41^0.5-0.0001*214^2</f>
        <v>-2.9874325787648814E-4</v>
      </c>
    </row>
    <row r="43" spans="3:9" x14ac:dyDescent="0.25">
      <c r="C43" s="3">
        <f>(E29*(E28+1)*E39^E28-(E30-1)*E32*(E33/E39)^E30)</f>
        <v>-2.9874325787559997E-4</v>
      </c>
      <c r="D43" s="11" t="s">
        <v>20</v>
      </c>
      <c r="I43" s="3">
        <f>E29*(E28+1)*I41^E28+(1-E30)*E32*(I40)^E30</f>
        <v>-2.9874325787559997E-4</v>
      </c>
    </row>
    <row r="44" spans="3:9" x14ac:dyDescent="0.25">
      <c r="I44" s="3">
        <f>0.0001*214^2</f>
        <v>4.5796000000000001</v>
      </c>
    </row>
    <row r="45" spans="3:9" x14ac:dyDescent="0.25">
      <c r="I45" s="3">
        <f>0.15*I41^0.5</f>
        <v>4.5793012567421236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Optimal Trade Slicing</vt:lpstr>
    </vt:vector>
  </TitlesOfParts>
  <Company>Pace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Teall, John L</cp:lastModifiedBy>
  <dcterms:created xsi:type="dcterms:W3CDTF">2002-02-01T15:05:39Z</dcterms:created>
  <dcterms:modified xsi:type="dcterms:W3CDTF">2012-10-04T16:33:36Z</dcterms:modified>
</cp:coreProperties>
</file>