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3.bin" ContentType="application/vnd.openxmlformats-officedocument.oleObject"/>
  <Default Extension="emf" ContentType="image/x-emf"/>
  <Default Extension="wmf" ContentType="image/x-wmf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6440" yWindow="-105" windowWidth="12120" windowHeight="9240" tabRatio="599"/>
  </bookViews>
  <sheets>
    <sheet name="Introduction" sheetId="1" r:id="rId1"/>
    <sheet name="Valuing Bank Securities" sheetId="6" r:id="rId2"/>
    <sheet name="Options &amp; Risky Debt" sheetId="70" r:id="rId3"/>
    <sheet name="Asset Substitution Illustration" sheetId="74" r:id="rId4"/>
  </sheets>
  <calcPr calcId="124519"/>
</workbook>
</file>

<file path=xl/calcChain.xml><?xml version="1.0" encoding="utf-8"?>
<calcChain xmlns="http://schemas.openxmlformats.org/spreadsheetml/2006/main">
  <c r="M11" i="74"/>
  <c r="H11"/>
  <c r="H5"/>
  <c r="G15" i="6"/>
  <c r="G4" i="70" l="1"/>
  <c r="G6" s="1"/>
  <c r="G5" l="1"/>
  <c r="G7" s="1"/>
  <c r="G8" s="1"/>
  <c r="G9" s="1"/>
  <c r="G10" s="1"/>
  <c r="G4" i="6" l="1"/>
  <c r="G5" s="1"/>
  <c r="G7" s="1"/>
  <c r="G6" l="1"/>
  <c r="G8" s="1"/>
  <c r="G9" l="1"/>
  <c r="G13"/>
  <c r="G14" l="1"/>
</calcChain>
</file>

<file path=xl/sharedStrings.xml><?xml version="1.0" encoding="utf-8"?>
<sst xmlns="http://schemas.openxmlformats.org/spreadsheetml/2006/main" count="103" uniqueCount="70">
  <si>
    <t>The Black-Scholes Options Pricing Model</t>
  </si>
  <si>
    <t>Stock Price</t>
  </si>
  <si>
    <t>Exercise Price</t>
  </si>
  <si>
    <t>Riskless Rate</t>
  </si>
  <si>
    <t>Time to Expiry</t>
  </si>
  <si>
    <t>Input Definitions</t>
  </si>
  <si>
    <t>Inputs</t>
  </si>
  <si>
    <t>Formula Values</t>
  </si>
  <si>
    <t>Outputs</t>
  </si>
  <si>
    <t>Symbols</t>
  </si>
  <si>
    <t>Standard Deviation</t>
  </si>
  <si>
    <t>S =</t>
  </si>
  <si>
    <t>X =</t>
  </si>
  <si>
    <t>r =</t>
  </si>
  <si>
    <t>sigma =</t>
  </si>
  <si>
    <t>T =</t>
  </si>
  <si>
    <t>d1 =</t>
  </si>
  <si>
    <t>d2 =</t>
  </si>
  <si>
    <t>N(d1) =</t>
  </si>
  <si>
    <t>N(d2) =</t>
  </si>
  <si>
    <t>c0 =</t>
  </si>
  <si>
    <t>The Black Scholes Options Pricing Formulas:</t>
  </si>
  <si>
    <t>Lecture topics are identified in the tabs at the bottoms of the worksheets.</t>
  </si>
  <si>
    <t>C</t>
  </si>
  <si>
    <t>p0 =</t>
  </si>
  <si>
    <t>Applying the Black-Scholes Options Pricing Model to Corporate Securities</t>
  </si>
  <si>
    <t>Asset Value</t>
  </si>
  <si>
    <t>Debt Face Value</t>
  </si>
  <si>
    <t>Asset Std.Dev.</t>
  </si>
  <si>
    <t>Maturity Date</t>
  </si>
  <si>
    <t>Equity Value</t>
  </si>
  <si>
    <t>Risk Premium on Debt</t>
  </si>
  <si>
    <r>
      <t>S</t>
    </r>
    <r>
      <rPr>
        <b/>
        <vertAlign val="subscript"/>
        <sz val="10"/>
        <rFont val="Arial"/>
        <family val="2"/>
      </rPr>
      <t>0</t>
    </r>
    <r>
      <rPr>
        <b/>
        <sz val="10"/>
        <rFont val="Arial"/>
        <family val="2"/>
      </rPr>
      <t xml:space="preserve"> =</t>
    </r>
  </si>
  <si>
    <r>
      <t>c</t>
    </r>
    <r>
      <rPr>
        <b/>
        <vertAlign val="subscript"/>
        <sz val="10"/>
        <rFont val="Arial"/>
        <family val="2"/>
      </rPr>
      <t>0</t>
    </r>
    <r>
      <rPr>
        <b/>
        <sz val="10"/>
        <rFont val="Arial"/>
        <family val="2"/>
      </rPr>
      <t xml:space="preserve"> =</t>
    </r>
  </si>
  <si>
    <r>
      <t>p</t>
    </r>
    <r>
      <rPr>
        <b/>
        <vertAlign val="subscript"/>
        <sz val="10"/>
        <rFont val="Arial"/>
        <family val="2"/>
      </rPr>
      <t>0</t>
    </r>
    <r>
      <rPr>
        <b/>
        <sz val="10"/>
        <rFont val="Arial"/>
        <family val="2"/>
      </rPr>
      <t xml:space="preserve"> =</t>
    </r>
  </si>
  <si>
    <t>Debt Value</t>
  </si>
  <si>
    <r>
      <t>Xe</t>
    </r>
    <r>
      <rPr>
        <b/>
        <vertAlign val="superscript"/>
        <sz val="10"/>
        <rFont val="Arial"/>
        <family val="2"/>
      </rPr>
      <t>-rT</t>
    </r>
    <r>
      <rPr>
        <b/>
        <sz val="10"/>
        <rFont val="Arial"/>
        <family val="2"/>
      </rPr>
      <t xml:space="preserve"> - p</t>
    </r>
    <r>
      <rPr>
        <b/>
        <vertAlign val="subscript"/>
        <sz val="10"/>
        <rFont val="Arial"/>
        <family val="2"/>
      </rPr>
      <t>0</t>
    </r>
    <r>
      <rPr>
        <b/>
        <sz val="10"/>
        <rFont val="Arial"/>
        <family val="2"/>
      </rPr>
      <t xml:space="preserve"> =</t>
    </r>
  </si>
  <si>
    <t>=Probability that the call is exercised</t>
  </si>
  <si>
    <t>D = TA - E</t>
  </si>
  <si>
    <t>= Deposit value without insurance</t>
  </si>
  <si>
    <t>=Deposit Value with Insurance</t>
  </si>
  <si>
    <t>=D5*2.7182818^(-0.02*3)</t>
  </si>
  <si>
    <t>=G13+G9</t>
  </si>
  <si>
    <t>p0 = c0 + Xe^-rT - S0</t>
  </si>
  <si>
    <t>S0 = c0 + Xe^-rT - p0</t>
  </si>
  <si>
    <t>TA  = E  + D</t>
  </si>
  <si>
    <t>Xe^-rT -p0</t>
  </si>
  <si>
    <t>TA</t>
  </si>
  <si>
    <t>D</t>
  </si>
  <si>
    <t>r-safe</t>
  </si>
  <si>
    <t>r-Deposits</t>
  </si>
  <si>
    <t>Payoff-G</t>
  </si>
  <si>
    <t>Payoff-B</t>
  </si>
  <si>
    <t>Pr-G</t>
  </si>
  <si>
    <t>Safe Investing</t>
  </si>
  <si>
    <t>A</t>
  </si>
  <si>
    <t>D+E</t>
  </si>
  <si>
    <t>E</t>
  </si>
  <si>
    <t>________</t>
  </si>
  <si>
    <t>Risky Investing: Good</t>
  </si>
  <si>
    <t>Risky Investing: Bad</t>
  </si>
  <si>
    <t>Uninsured</t>
  </si>
  <si>
    <t>Insured</t>
  </si>
  <si>
    <t>=.5*440.5+.5*0 = 220.25</t>
  </si>
  <si>
    <t xml:space="preserve">V(E,0) </t>
  </si>
  <si>
    <t>V(INS,0)</t>
  </si>
  <si>
    <t>= 0.5*0+0.5*(200-959.5) = -379.75</t>
  </si>
  <si>
    <t>Expected Value of Equity Risky Investment:</t>
  </si>
  <si>
    <t>Expected Value of Insurer Payout:</t>
  </si>
  <si>
    <t>The worksheets presented here are arranged by topics covered in Q&amp;A sessions.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</si>
</sst>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b/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Times New Roman"/>
      <family val="1"/>
    </font>
    <font>
      <sz val="10"/>
      <color rgb="FFFF0000"/>
      <name val="Arial"/>
      <family val="2"/>
    </font>
    <font>
      <b/>
      <vertAlign val="subscript"/>
      <sz val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9">
    <xf numFmtId="0" fontId="0" fillId="0" borderId="0"/>
    <xf numFmtId="0" fontId="11" fillId="0" borderId="0"/>
    <xf numFmtId="0" fontId="15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9" fillId="0" borderId="0" xfId="0" applyFont="1"/>
    <xf numFmtId="0" fontId="0" fillId="2" borderId="0" xfId="0" applyFill="1"/>
    <xf numFmtId="0" fontId="0" fillId="3" borderId="0" xfId="0" applyFill="1"/>
    <xf numFmtId="0" fontId="10" fillId="2" borderId="0" xfId="0" applyFont="1" applyFill="1"/>
    <xf numFmtId="0" fontId="12" fillId="2" borderId="0" xfId="0" applyFont="1" applyFill="1"/>
    <xf numFmtId="0" fontId="10" fillId="2" borderId="0" xfId="0" applyFont="1" applyFill="1" applyAlignment="1">
      <alignment horizontal="right"/>
    </xf>
    <xf numFmtId="0" fontId="13" fillId="3" borderId="0" xfId="0" applyFont="1" applyFill="1"/>
    <xf numFmtId="0" fontId="16" fillId="3" borderId="0" xfId="0" applyFont="1" applyFill="1"/>
    <xf numFmtId="0" fontId="0" fillId="4" borderId="0" xfId="0" applyFill="1"/>
    <xf numFmtId="0" fontId="17" fillId="0" borderId="0" xfId="0" applyFont="1"/>
    <xf numFmtId="0" fontId="10" fillId="4" borderId="0" xfId="0" applyFont="1" applyFill="1"/>
    <xf numFmtId="0" fontId="8" fillId="0" borderId="0" xfId="0" applyFont="1"/>
    <xf numFmtId="0" fontId="0" fillId="0" borderId="0" xfId="0" quotePrefix="1"/>
    <xf numFmtId="9" fontId="0" fillId="0" borderId="0" xfId="0" applyNumberFormat="1"/>
    <xf numFmtId="0" fontId="19" fillId="0" borderId="0" xfId="0" applyFont="1"/>
    <xf numFmtId="0" fontId="8" fillId="0" borderId="0" xfId="0" quotePrefix="1" applyFont="1"/>
  </cellXfs>
  <cellStyles count="19">
    <cellStyle name="Comma 2" xfId="17"/>
    <cellStyle name="Normal" xfId="0" builtinId="0"/>
    <cellStyle name="Normal 10" xfId="12"/>
    <cellStyle name="Normal 11" xfId="4"/>
    <cellStyle name="Normal 12" xfId="5"/>
    <cellStyle name="Normal 13" xfId="13"/>
    <cellStyle name="Normal 14" xfId="14"/>
    <cellStyle name="Normal 15" xfId="15"/>
    <cellStyle name="Normal 16" xfId="18"/>
    <cellStyle name="Normal 2" xfId="1"/>
    <cellStyle name="Normal 2 2" xfId="10"/>
    <cellStyle name="Normal 3" xfId="2"/>
    <cellStyle name="Normal 4" xfId="6"/>
    <cellStyle name="Normal 5" xfId="3"/>
    <cellStyle name="Normal 6" xfId="7"/>
    <cellStyle name="Normal 7" xfId="8"/>
    <cellStyle name="Normal 8" xfId="11"/>
    <cellStyle name="Normal 9" xfId="9"/>
    <cellStyle name="Percent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wmf"/><Relationship Id="rId1" Type="http://schemas.openxmlformats.org/officeDocument/2006/relationships/image" Target="../media/image2.w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wmf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26</xdr:row>
      <xdr:rowOff>1</xdr:rowOff>
    </xdr:from>
    <xdr:to>
      <xdr:col>12</xdr:col>
      <xdr:colOff>342900</xdr:colOff>
      <xdr:row>27</xdr:row>
      <xdr:rowOff>123826</xdr:rowOff>
    </xdr:to>
    <xdr:pic>
      <xdr:nvPicPr>
        <xdr:cNvPr id="410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3050" y="4314826"/>
          <a:ext cx="6877050" cy="2857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26</xdr:row>
      <xdr:rowOff>2</xdr:rowOff>
    </xdr:from>
    <xdr:to>
      <xdr:col>12</xdr:col>
      <xdr:colOff>342900</xdr:colOff>
      <xdr:row>27</xdr:row>
      <xdr:rowOff>38101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3050" y="4400552"/>
          <a:ext cx="6877050" cy="2000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6.bin"/><Relationship Id="rId5" Type="http://schemas.openxmlformats.org/officeDocument/2006/relationships/oleObject" Target="../embeddings/oleObject5.bin"/><Relationship Id="rId4" Type="http://schemas.openxmlformats.org/officeDocument/2006/relationships/oleObject" Target="../embeddings/oleObject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6"/>
  <sheetViews>
    <sheetView tabSelected="1" workbookViewId="0"/>
  </sheetViews>
  <sheetFormatPr defaultRowHeight="12.75"/>
  <sheetData>
    <row r="1" spans="1:20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7.75">
      <c r="A5" s="3"/>
      <c r="B5" s="3"/>
      <c r="C5" s="8" t="s">
        <v>69</v>
      </c>
      <c r="D5" s="8"/>
      <c r="E5" s="8"/>
      <c r="F5" s="8"/>
      <c r="G5" s="8"/>
      <c r="H5" s="8"/>
      <c r="I5" s="8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27.75">
      <c r="A6" s="3"/>
      <c r="B6" s="3"/>
      <c r="C6" s="8" t="s">
        <v>22</v>
      </c>
      <c r="D6" s="8"/>
      <c r="E6" s="8"/>
      <c r="F6" s="8"/>
      <c r="G6" s="8"/>
      <c r="H6" s="8"/>
      <c r="I6" s="8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.75">
      <c r="A7" s="3"/>
      <c r="B7" s="3"/>
      <c r="C7" s="8"/>
      <c r="D7" s="8"/>
      <c r="E7" s="8"/>
      <c r="F7" s="8"/>
      <c r="G7" s="8"/>
      <c r="H7" s="8"/>
      <c r="I7" s="8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27.75">
      <c r="A8" s="3"/>
      <c r="B8" s="3"/>
      <c r="C8" s="8"/>
      <c r="D8" s="8"/>
      <c r="E8" s="8"/>
      <c r="F8" s="8"/>
      <c r="G8" s="8"/>
      <c r="H8" s="8"/>
      <c r="I8" s="8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27.75">
      <c r="A9" s="3"/>
      <c r="B9" s="3"/>
      <c r="C9" s="8"/>
      <c r="D9" s="8"/>
      <c r="E9" s="8"/>
      <c r="F9" s="8"/>
      <c r="G9" s="8"/>
      <c r="H9" s="8"/>
      <c r="I9" s="8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27.75">
      <c r="A10" s="3"/>
      <c r="B10" s="3"/>
      <c r="C10" s="8"/>
      <c r="D10" s="8"/>
      <c r="E10" s="8"/>
      <c r="F10" s="8"/>
      <c r="G10" s="8"/>
      <c r="H10" s="8"/>
      <c r="I10" s="8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27.75">
      <c r="A11" s="3"/>
      <c r="B11" s="3"/>
      <c r="C11" s="8"/>
      <c r="D11" s="8"/>
      <c r="E11" s="8"/>
      <c r="F11" s="8"/>
      <c r="G11" s="8"/>
      <c r="H11" s="8"/>
      <c r="I11" s="8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27.75">
      <c r="A12" s="3"/>
      <c r="B12" s="3"/>
      <c r="C12" s="8"/>
      <c r="D12" s="8"/>
      <c r="E12" s="8"/>
      <c r="F12" s="8"/>
      <c r="G12" s="8"/>
      <c r="H12" s="8"/>
      <c r="I12" s="8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27.75">
      <c r="A13" s="3"/>
      <c r="B13" s="3"/>
      <c r="C13" s="8"/>
      <c r="D13" s="8"/>
      <c r="E13" s="8"/>
      <c r="F13" s="8"/>
      <c r="G13" s="8"/>
      <c r="H13" s="8"/>
      <c r="I13" s="8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27.75">
      <c r="A14" s="3"/>
      <c r="B14" s="3"/>
      <c r="C14" s="8"/>
      <c r="D14" s="8"/>
      <c r="E14" s="8"/>
      <c r="F14" s="8"/>
      <c r="G14" s="8"/>
      <c r="H14" s="8"/>
      <c r="I14" s="8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27.75">
      <c r="A15" s="3"/>
      <c r="B15" s="3"/>
      <c r="C15" s="8"/>
      <c r="D15" s="8"/>
      <c r="E15" s="8"/>
      <c r="F15" s="8"/>
      <c r="G15" s="8"/>
      <c r="H15" s="8"/>
      <c r="I15" s="8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15.75">
      <c r="A16" s="3"/>
      <c r="B16" s="3"/>
      <c r="C16" s="7"/>
      <c r="D16" s="7"/>
      <c r="E16" s="7"/>
      <c r="F16" s="7"/>
      <c r="G16" s="7"/>
      <c r="H16" s="7"/>
      <c r="I16" s="7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</sheetData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0"/>
  <sheetViews>
    <sheetView zoomScale="170" zoomScaleNormal="170" workbookViewId="0">
      <selection activeCell="B9" sqref="B9"/>
    </sheetView>
  </sheetViews>
  <sheetFormatPr defaultRowHeight="12.75"/>
  <cols>
    <col min="1" max="1" width="9.140625" style="2"/>
    <col min="2" max="2" width="17.85546875" customWidth="1"/>
    <col min="3" max="3" width="8.42578125" customWidth="1"/>
    <col min="4" max="4" width="6.5703125" customWidth="1"/>
    <col min="6" max="6" width="15.140625" customWidth="1"/>
  </cols>
  <sheetData>
    <row r="1" spans="2:19" s="2" customFormat="1" ht="18">
      <c r="B1" s="5" t="s">
        <v>0</v>
      </c>
    </row>
    <row r="2" spans="2:19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>
      <c r="B3" s="4" t="s">
        <v>5</v>
      </c>
      <c r="C3" s="4" t="s">
        <v>9</v>
      </c>
      <c r="D3" s="4" t="s">
        <v>6</v>
      </c>
      <c r="E3" s="2"/>
      <c r="F3" s="4" t="s">
        <v>7</v>
      </c>
      <c r="G3" s="4" t="s">
        <v>8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>
      <c r="B4" s="4" t="s">
        <v>1</v>
      </c>
      <c r="C4" s="6" t="s">
        <v>11</v>
      </c>
      <c r="D4" s="10">
        <v>1000</v>
      </c>
      <c r="F4" s="6" t="s">
        <v>16</v>
      </c>
      <c r="G4">
        <f>((LN(D4/D5))+(D6+0.5*D7^2)*D8)/(D7*D8^0.5)</f>
        <v>0.60189050756314189</v>
      </c>
    </row>
    <row r="5" spans="2:19">
      <c r="B5" s="4" t="s">
        <v>2</v>
      </c>
      <c r="C5" s="6" t="s">
        <v>12</v>
      </c>
      <c r="D5" s="10">
        <v>900</v>
      </c>
      <c r="F5" s="6" t="s">
        <v>17</v>
      </c>
      <c r="G5">
        <f>G4-D7*D8^0.5</f>
        <v>0.17762643885121338</v>
      </c>
    </row>
    <row r="6" spans="2:19">
      <c r="B6" s="4" t="s">
        <v>3</v>
      </c>
      <c r="C6" s="6" t="s">
        <v>13</v>
      </c>
      <c r="D6" s="10">
        <v>0.03</v>
      </c>
      <c r="F6" s="6" t="s">
        <v>18</v>
      </c>
      <c r="G6">
        <f>NORMDIST(G4,0,1,1)</f>
        <v>0.72637648835673585</v>
      </c>
    </row>
    <row r="7" spans="2:19">
      <c r="B7" s="4" t="s">
        <v>10</v>
      </c>
      <c r="C7" s="6" t="s">
        <v>14</v>
      </c>
      <c r="D7" s="10">
        <v>0.3</v>
      </c>
      <c r="F7" s="6" t="s">
        <v>19</v>
      </c>
      <c r="G7">
        <f>NORMDIST(G5,0,1,1)</f>
        <v>0.57049182023997003</v>
      </c>
      <c r="H7" s="13" t="s">
        <v>37</v>
      </c>
    </row>
    <row r="8" spans="2:19">
      <c r="B8" s="4" t="s">
        <v>4</v>
      </c>
      <c r="C8" s="6" t="s">
        <v>15</v>
      </c>
      <c r="D8" s="10">
        <v>2</v>
      </c>
      <c r="F8" s="6" t="s">
        <v>20</v>
      </c>
      <c r="G8">
        <f>D4*G6-D5*2.7182818^(-D6*D8)*G7</f>
        <v>242.83442135125733</v>
      </c>
    </row>
    <row r="9" spans="2:19">
      <c r="F9" s="6" t="s">
        <v>24</v>
      </c>
      <c r="G9">
        <f>G8+D5*EXP(-D6*D8)-D4</f>
        <v>90.422501577081221</v>
      </c>
    </row>
    <row r="12" spans="2:19" ht="15.75">
      <c r="B12" s="1" t="s">
        <v>21</v>
      </c>
      <c r="G12" t="s">
        <v>38</v>
      </c>
    </row>
    <row r="13" spans="2:19">
      <c r="G13">
        <f>150-G8</f>
        <v>-92.834421351257333</v>
      </c>
      <c r="H13" s="13" t="s">
        <v>39</v>
      </c>
    </row>
    <row r="14" spans="2:19">
      <c r="G14">
        <f>G13+G9</f>
        <v>-2.4119197741761127</v>
      </c>
      <c r="H14" s="13" t="s">
        <v>40</v>
      </c>
      <c r="M14" s="13" t="s">
        <v>42</v>
      </c>
    </row>
    <row r="15" spans="2:19">
      <c r="G15">
        <f>D5*2.7182818^(-0.02*3)</f>
        <v>847.58808075825311</v>
      </c>
      <c r="H15" s="13" t="s">
        <v>40</v>
      </c>
      <c r="M15" s="13" t="s">
        <v>41</v>
      </c>
    </row>
    <row r="18" spans="7:11">
      <c r="G18" t="s">
        <v>43</v>
      </c>
      <c r="J18" t="s">
        <v>44</v>
      </c>
    </row>
    <row r="19" spans="7:11">
      <c r="J19" t="s">
        <v>45</v>
      </c>
    </row>
    <row r="20" spans="7:11">
      <c r="K20" t="s">
        <v>46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  <legacyDrawing r:id="rId3"/>
  <oleObjects>
    <oleObject progId="Equation.3" shapeId="4100" r:id="rId4"/>
    <oleObject progId="Equation.3" shapeId="4101" r:id="rId5"/>
    <oleObject progId="Equation.3" shapeId="4102" r:id="rId6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S12"/>
  <sheetViews>
    <sheetView zoomScale="140" zoomScaleNormal="140" workbookViewId="0">
      <selection activeCell="G10" sqref="G10"/>
    </sheetView>
  </sheetViews>
  <sheetFormatPr defaultRowHeight="12.75"/>
  <cols>
    <col min="1" max="1" width="9.140625" style="2"/>
    <col min="2" max="2" width="17.85546875" customWidth="1"/>
    <col min="3" max="3" width="8.42578125" customWidth="1"/>
    <col min="4" max="4" width="6.5703125" customWidth="1"/>
    <col min="6" max="6" width="15.140625" customWidth="1"/>
  </cols>
  <sheetData>
    <row r="1" spans="2:19" s="2" customFormat="1" ht="18">
      <c r="B1" s="5" t="s">
        <v>25</v>
      </c>
    </row>
    <row r="2" spans="2:19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>
      <c r="B3" s="4" t="s">
        <v>5</v>
      </c>
      <c r="C3" s="4" t="s">
        <v>9</v>
      </c>
      <c r="D3" s="4" t="s">
        <v>6</v>
      </c>
      <c r="E3" s="2"/>
      <c r="F3" s="4" t="s">
        <v>7</v>
      </c>
      <c r="G3" s="4" t="s">
        <v>8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ht="14.25">
      <c r="B4" s="4" t="s">
        <v>26</v>
      </c>
      <c r="C4" s="6" t="s">
        <v>32</v>
      </c>
      <c r="D4" s="10">
        <v>150</v>
      </c>
      <c r="F4" s="6" t="s">
        <v>16</v>
      </c>
      <c r="G4">
        <f>((LN(D4/D5))+(D6+0.5*D7^2)*D8)/(D7*D8^0.5)</f>
        <v>0.53259533420511107</v>
      </c>
    </row>
    <row r="5" spans="2:19">
      <c r="B5" s="4" t="s">
        <v>27</v>
      </c>
      <c r="C5" s="6" t="s">
        <v>12</v>
      </c>
      <c r="D5" s="10">
        <v>140</v>
      </c>
      <c r="F5" s="6" t="s">
        <v>17</v>
      </c>
      <c r="G5">
        <f>G4-D7*D8^0.5</f>
        <v>-0.16022498882243985</v>
      </c>
    </row>
    <row r="6" spans="2:19">
      <c r="B6" s="4" t="s">
        <v>3</v>
      </c>
      <c r="C6" s="6" t="s">
        <v>13</v>
      </c>
      <c r="D6" s="10">
        <v>0.02</v>
      </c>
      <c r="F6" s="6" t="s">
        <v>18</v>
      </c>
      <c r="G6">
        <f>NORMDIST(G4,0,1,1)</f>
        <v>0.70284313368106588</v>
      </c>
    </row>
    <row r="7" spans="2:19">
      <c r="B7" s="4" t="s">
        <v>28</v>
      </c>
      <c r="C7" s="6" t="s">
        <v>14</v>
      </c>
      <c r="D7" s="10">
        <v>0.4</v>
      </c>
      <c r="F7" s="6" t="s">
        <v>19</v>
      </c>
      <c r="G7">
        <f>NORMDIST(G5,0,1,1)</f>
        <v>0.43635192272543843</v>
      </c>
    </row>
    <row r="8" spans="2:19" ht="14.25">
      <c r="B8" s="4" t="s">
        <v>29</v>
      </c>
      <c r="C8" s="6" t="s">
        <v>15</v>
      </c>
      <c r="D8" s="10">
        <v>3</v>
      </c>
      <c r="F8" s="6" t="s">
        <v>33</v>
      </c>
      <c r="G8">
        <f>D4*G6-D5*2.7182818^(-D6*D8)*G7</f>
        <v>47.894762918244425</v>
      </c>
      <c r="H8" s="11" t="s">
        <v>30</v>
      </c>
      <c r="I8" s="9"/>
      <c r="J8" s="9"/>
    </row>
    <row r="9" spans="2:19" ht="14.25">
      <c r="F9" s="6" t="s">
        <v>34</v>
      </c>
      <c r="G9">
        <f>G8+D5*EXP(-D6*D8)-D4</f>
        <v>29.74179762003925</v>
      </c>
      <c r="H9" s="11" t="s">
        <v>31</v>
      </c>
      <c r="I9" s="9"/>
      <c r="J9" s="9"/>
    </row>
    <row r="10" spans="2:19" ht="15">
      <c r="F10" s="6" t="s">
        <v>36</v>
      </c>
      <c r="G10">
        <f>D5*2.7182818^(-D6*D8)-G9</f>
        <v>102.10523716457791</v>
      </c>
      <c r="H10" s="11" t="s">
        <v>35</v>
      </c>
      <c r="I10" s="9"/>
      <c r="J10" s="9"/>
    </row>
    <row r="12" spans="2:19" ht="15.75">
      <c r="B12" s="1" t="s">
        <v>21</v>
      </c>
    </row>
  </sheetData>
  <pageMargins left="0.75" right="0.75" top="1" bottom="1" header="0.5" footer="0.5"/>
  <pageSetup orientation="portrait" r:id="rId1"/>
  <headerFooter alignWithMargins="0"/>
  <drawing r:id="rId2"/>
  <legacyDrawing r:id="rId3"/>
  <oleObjects>
    <oleObject progId="Equation.3" shapeId="55297" r:id="rId4"/>
    <oleObject progId="Equation.3" shapeId="55298" r:id="rId5"/>
    <oleObject progId="Equation.3" shapeId="55299" r:id="rId6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N17"/>
  <sheetViews>
    <sheetView zoomScale="180" zoomScaleNormal="180" workbookViewId="0"/>
  </sheetViews>
  <sheetFormatPr defaultRowHeight="12.75"/>
  <sheetData>
    <row r="1" spans="1:14">
      <c r="A1" t="s">
        <v>47</v>
      </c>
      <c r="B1">
        <v>1000</v>
      </c>
    </row>
    <row r="2" spans="1:14">
      <c r="A2" t="s">
        <v>48</v>
      </c>
      <c r="B2">
        <v>950</v>
      </c>
      <c r="E2" t="s">
        <v>54</v>
      </c>
    </row>
    <row r="3" spans="1:14">
      <c r="A3" t="s">
        <v>49</v>
      </c>
      <c r="B3">
        <v>0.05</v>
      </c>
      <c r="E3" t="s">
        <v>55</v>
      </c>
      <c r="G3" t="s">
        <v>23</v>
      </c>
    </row>
    <row r="4" spans="1:14">
      <c r="A4" t="s">
        <v>50</v>
      </c>
      <c r="B4">
        <v>0.01</v>
      </c>
      <c r="G4" t="s">
        <v>48</v>
      </c>
      <c r="H4">
        <v>959.5</v>
      </c>
    </row>
    <row r="5" spans="1:14">
      <c r="A5" t="s">
        <v>51</v>
      </c>
      <c r="B5">
        <v>1400</v>
      </c>
      <c r="F5" s="12" t="s">
        <v>58</v>
      </c>
      <c r="G5" t="s">
        <v>57</v>
      </c>
      <c r="H5" s="15">
        <f>H6-H4</f>
        <v>90.5</v>
      </c>
    </row>
    <row r="6" spans="1:14">
      <c r="A6" t="s">
        <v>52</v>
      </c>
      <c r="B6">
        <v>200</v>
      </c>
      <c r="E6" t="s">
        <v>47</v>
      </c>
      <c r="F6">
        <v>1050</v>
      </c>
      <c r="G6" t="s">
        <v>56</v>
      </c>
      <c r="H6">
        <v>1050</v>
      </c>
    </row>
    <row r="7" spans="1:14">
      <c r="A7" t="s">
        <v>53</v>
      </c>
      <c r="B7" s="14">
        <v>0.5</v>
      </c>
    </row>
    <row r="8" spans="1:14">
      <c r="A8" t="s">
        <v>47</v>
      </c>
      <c r="B8">
        <v>1</v>
      </c>
      <c r="E8" s="12" t="s">
        <v>59</v>
      </c>
      <c r="J8" s="12" t="s">
        <v>60</v>
      </c>
    </row>
    <row r="9" spans="1:14">
      <c r="E9" t="s">
        <v>55</v>
      </c>
      <c r="G9" t="s">
        <v>23</v>
      </c>
      <c r="J9" t="s">
        <v>55</v>
      </c>
      <c r="L9" t="s">
        <v>23</v>
      </c>
    </row>
    <row r="10" spans="1:14">
      <c r="G10" t="s">
        <v>48</v>
      </c>
      <c r="H10">
        <v>959.5</v>
      </c>
      <c r="L10" t="s">
        <v>48</v>
      </c>
      <c r="M10">
        <v>200</v>
      </c>
    </row>
    <row r="11" spans="1:14">
      <c r="F11" s="12" t="s">
        <v>58</v>
      </c>
      <c r="G11" t="s">
        <v>57</v>
      </c>
      <c r="H11" s="15">
        <f>H12-H10</f>
        <v>440.5</v>
      </c>
      <c r="K11" s="12" t="s">
        <v>58</v>
      </c>
      <c r="L11" t="s">
        <v>57</v>
      </c>
      <c r="M11" s="15">
        <f>M12-M10</f>
        <v>0</v>
      </c>
    </row>
    <row r="12" spans="1:14">
      <c r="E12" t="s">
        <v>47</v>
      </c>
      <c r="F12">
        <v>1400</v>
      </c>
      <c r="G12" t="s">
        <v>56</v>
      </c>
      <c r="H12">
        <v>1400</v>
      </c>
      <c r="J12" t="s">
        <v>47</v>
      </c>
      <c r="K12">
        <v>200</v>
      </c>
      <c r="L12" t="s">
        <v>56</v>
      </c>
      <c r="M12">
        <v>200</v>
      </c>
      <c r="N12" s="12" t="s">
        <v>61</v>
      </c>
    </row>
    <row r="13" spans="1:14">
      <c r="K13">
        <v>959.5</v>
      </c>
      <c r="M13">
        <v>959.5</v>
      </c>
      <c r="N13" s="12" t="s">
        <v>62</v>
      </c>
    </row>
    <row r="15" spans="1:14">
      <c r="A15" t="s">
        <v>67</v>
      </c>
      <c r="F15" s="12" t="s">
        <v>64</v>
      </c>
      <c r="G15" s="16" t="s">
        <v>63</v>
      </c>
    </row>
    <row r="17" spans="1:7">
      <c r="A17" t="s">
        <v>68</v>
      </c>
      <c r="F17" s="12" t="s">
        <v>65</v>
      </c>
      <c r="G17" s="16" t="s">
        <v>66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Introduction</vt:lpstr>
      <vt:lpstr>Valuing Bank Securities</vt:lpstr>
      <vt:lpstr>Options &amp; Risky Debt</vt:lpstr>
      <vt:lpstr>Asset Substitution Illustration</vt:lpstr>
    </vt:vector>
  </TitlesOfParts>
  <Company>Pace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John</cp:lastModifiedBy>
  <dcterms:created xsi:type="dcterms:W3CDTF">2002-02-01T15:05:39Z</dcterms:created>
  <dcterms:modified xsi:type="dcterms:W3CDTF">2021-06-01T17:47:31Z</dcterms:modified>
</cp:coreProperties>
</file>